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8975" windowHeight="11190" firstSheet="6" activeTab="9"/>
  </bookViews>
  <sheets>
    <sheet name="Instructions" sheetId="12" r:id="rId1"/>
    <sheet name="1 Proj. Identification Summary" sheetId="1" r:id="rId2"/>
    <sheet name="2 Development Schedule" sheetId="2" r:id="rId3"/>
    <sheet name="3 Commercial Tenant Assumptions" sheetId="3" r:id="rId4"/>
    <sheet name="3A Comm Ten. Assumpts., Cont'd" sheetId="5" r:id="rId5"/>
    <sheet name="4 Commercial Pro Forma" sheetId="4" r:id="rId6"/>
    <sheet name="5 Acq. &amp; Development Costs" sheetId="11" r:id="rId7"/>
    <sheet name="6 Sources and Uses" sheetId="10" r:id="rId8"/>
    <sheet name="7 Cash Flow Analysis" sheetId="9" r:id="rId9"/>
    <sheet name="8 Summary of Projects" sheetId="15" r:id="rId10"/>
  </sheets>
  <externalReferences>
    <externalReference r:id="rId11"/>
    <externalReference r:id="rId12"/>
  </externalReferences>
  <definedNames>
    <definedName name="_GDP1">[1]LOCKED!$B$1:$B$3</definedName>
    <definedName name="appliances">[1]LOCKED!$B$88:$B$90</definedName>
    <definedName name="bathfans">[1]LOCKED!$B$162:$B$164</definedName>
    <definedName name="carpet">[1]LOCKED!$B$158:$B$160</definedName>
    <definedName name="combustion">#REF!</definedName>
    <definedName name="critical">[1]LOCKED!$B$9:$B$11</definedName>
    <definedName name="criticalarea">#REF!</definedName>
    <definedName name="density">#REF!</definedName>
    <definedName name="density1">[1]LOCKED!$B$18:$B$20</definedName>
    <definedName name="density2">#REF!</definedName>
    <definedName name="density3">[1]LOCKED!$B$34:$B$36</definedName>
    <definedName name="drainage">[1]LOCKED!$B$203:$B$204</definedName>
    <definedName name="dryers">[1]LOCKED!$B$210:$B$211</definedName>
    <definedName name="Efficiency">#REF!</definedName>
    <definedName name="efficiency1">[1]LOCKED!$B$79:$B$82</definedName>
    <definedName name="efficiency2">[1]LOCKED!$B$102:$B$104</definedName>
    <definedName name="efficiencyrehab">[1]LOCKED!$B$84:$B$86</definedName>
    <definedName name="erosion">[1]LOCKED!$B$52:$B$54</definedName>
    <definedName name="existing">#REF!</definedName>
    <definedName name="existing1">[1]LOCKED!$B$5:$B$7</definedName>
    <definedName name="existingdev">#REF!</definedName>
    <definedName name="exteriorlighting">[1]LOCKED!$B$95:$B$96</definedName>
    <definedName name="fixtures2">[1]LOCKED!#REF!</definedName>
    <definedName name="fixtures3">[1]LOCKED!#REF!</definedName>
    <definedName name="fixturesnew">#REF!</definedName>
    <definedName name="fixturesnew1">[1]LOCKED!$B$67:$B$69</definedName>
    <definedName name="fixturesrehab">#REF!</definedName>
    <definedName name="fixturesrehab1">[1]LOCKED!$B$71:$B$73</definedName>
    <definedName name="floors">[1]LOCKED!$B$220:$B$222</definedName>
    <definedName name="garages">[1]LOCKED!$B$206:$B$208</definedName>
    <definedName name="GDP">#REF!</definedName>
    <definedName name="grayfield">#REF!</definedName>
    <definedName name="grayfield1">[1]LOCKED!$B$30:$B$32</definedName>
    <definedName name="grid">[1]LOCKED!$B$22:$B$23</definedName>
    <definedName name="hvac">[1]LOCKED!$B$174:$B$175</definedName>
    <definedName name="hwh">[1]LOCKED!$B$177:$B$179</definedName>
    <definedName name="ID12a">#REF!</definedName>
    <definedName name="ID12aa">#REF!</definedName>
    <definedName name="ID12b">#REF!</definedName>
    <definedName name="insulate">[1]LOCKED!$B$185:$B$186</definedName>
    <definedName name="interiorlighting">[1]LOCKED!$B$92:$B$93</definedName>
    <definedName name="irrigation">[1]LOCKED!$B$75:$B$77</definedName>
    <definedName name="kitchenfans">[1]LOCKED!$B$166:$B$168</definedName>
    <definedName name="kitchenfans2">[1]LOCKED!#REF!</definedName>
    <definedName name="lead">[1]LOCKED!$B$216:$B$218</definedName>
    <definedName name="maintance">#REF!</definedName>
    <definedName name="maintenance">[1]LOCKED!$B$228:$B$229</definedName>
    <definedName name="maintenance1">#REF!</definedName>
    <definedName name="meters">[1]LOCKED!$B$98:$B$100</definedName>
    <definedName name="minimizeco">[1]LOCKED!$B$181:$B$183</definedName>
    <definedName name="occupants">[1]LOCKED!$B$231:$B$233</definedName>
    <definedName name="orientation">#REF!</definedName>
    <definedName name="pageb" localSheetId="9">#REF!</definedName>
    <definedName name="pageb">#REF!</definedName>
    <definedName name="paint">[1]LOCKED!$B$147:$B$148</definedName>
    <definedName name="parking">[1]LOCKED!$B$133:$B$135</definedName>
    <definedName name="paving2">[1]LOCKED!$B$143:$B$145</definedName>
    <definedName name="payback">[1]LOCKED!$B$106:$B$107</definedName>
    <definedName name="pests">[1]LOCKED!$B$213:$B$214</definedName>
    <definedName name="plantings">[1]LOCKED!#REF!</definedName>
    <definedName name="plantlist">[1]LOCKED!$B$56:$B$57</definedName>
    <definedName name="_xlnm.Print_Area" localSheetId="9">'8 Summary of Projects'!$A$1:$H$19</definedName>
    <definedName name="_xlnm.Print_Titles" localSheetId="5">'4 Commercial Pro Forma'!$6:$6</definedName>
    <definedName name="ProjectDocumentation" localSheetId="9">#REF!</definedName>
    <definedName name="ProjectDocumentation">#REF!</definedName>
    <definedName name="pvready">[1]LOCKED!$B$113:$B$115</definedName>
    <definedName name="radon">[1]LOCKED!$B$199:$B$201</definedName>
    <definedName name="recycle">[1]LOCKED!$B$121:$B$123</definedName>
    <definedName name="remediation">#REF!</definedName>
    <definedName name="remediation1">[1]LOCKED!$B$46:$B$50</definedName>
    <definedName name="renewable">[1]LOCKED!$B$109:$B$111</definedName>
    <definedName name="roof">[1]LOCKED!$B$137:$B$141</definedName>
    <definedName name="sealants">[1]LOCKED!$B$150:$B$151</definedName>
    <definedName name="services">#REF!</definedName>
    <definedName name="services2">#REF!</definedName>
    <definedName name="services3">[1]LOCKED!$B$13:$B$16</definedName>
    <definedName name="smoking">[1]LOCKED!$B$224:$B$226</definedName>
    <definedName name="solar">[1]LOCKED!$B$25:$B$27</definedName>
    <definedName name="Solarorientation">#REF!</definedName>
    <definedName name="stormdrains">#REF!</definedName>
    <definedName name="stormdrains1">[1]LOCKED!$B$63:$B$65</definedName>
    <definedName name="surfaces">[1]LOCKED!$B$188:$B$189</definedName>
    <definedName name="surfacewater">#REF!</definedName>
    <definedName name="surfacewater1">[1]LOCKED!$B$59:$B$61</definedName>
    <definedName name="test">[2]LOCKED!#REF!</definedName>
    <definedName name="transit" localSheetId="9">#REF!</definedName>
    <definedName name="transit">#REF!</definedName>
    <definedName name="transit2" localSheetId="9">#REF!</definedName>
    <definedName name="transit2">#REF!</definedName>
    <definedName name="transit3">[1]LOCKED!$B$42:$B$44</definedName>
    <definedName name="tubs">[1]LOCKED!$B$191:$B$193</definedName>
    <definedName name="urea">#REF!</definedName>
    <definedName name="urea2">[1]LOCKED!$B$153:$B$156</definedName>
    <definedName name="vaporbarrier">[1]LOCKED!$B$195:$B$197</definedName>
    <definedName name="ventilation">[1]LOCKED!$B$170:$B$172</definedName>
    <definedName name="ventilation2">[1]LOCKED!#REF!</definedName>
    <definedName name="walkthrough">[1]LOCKED!$B$235:$B$236</definedName>
    <definedName name="walkways">#REF!</definedName>
    <definedName name="walkways1">[1]LOCKED!$B$38:$B$40</definedName>
    <definedName name="walkways2">[1]LOCKED!$B$129:$B$131</definedName>
    <definedName name="waste">[1]LOCKED!$B$117:$B$119</definedName>
    <definedName name="wood">[1]LOCKED!$B$125:$B$127</definedName>
    <definedName name="X">#REF!</definedName>
    <definedName name="XX">#REF!</definedName>
    <definedName name="XXX">#REF!</definedName>
  </definedNames>
  <calcPr calcId="144525"/>
</workbook>
</file>

<file path=xl/calcChain.xml><?xml version="1.0" encoding="utf-8"?>
<calcChain xmlns="http://schemas.openxmlformats.org/spreadsheetml/2006/main">
  <c r="B5" i="9" l="1"/>
  <c r="B55" i="4"/>
  <c r="B46" i="4"/>
  <c r="B34" i="4"/>
  <c r="B27" i="4"/>
  <c r="B20" i="4"/>
  <c r="B36" i="4" l="1"/>
  <c r="B48" i="4" s="1"/>
  <c r="B57" i="4" s="1"/>
  <c r="L45" i="9"/>
  <c r="K45" i="9"/>
  <c r="J45" i="9"/>
  <c r="I45" i="9"/>
  <c r="H45" i="9"/>
  <c r="G45" i="9"/>
  <c r="F45" i="9"/>
  <c r="E45" i="9"/>
  <c r="D45" i="9"/>
  <c r="C45" i="9"/>
  <c r="L38" i="9"/>
  <c r="K38" i="9"/>
  <c r="J38" i="9"/>
  <c r="I38" i="9"/>
  <c r="H38" i="9"/>
  <c r="G38" i="9"/>
  <c r="F38" i="9"/>
  <c r="E38" i="9"/>
  <c r="D38" i="9"/>
  <c r="C38" i="9"/>
  <c r="L31" i="9"/>
  <c r="K31" i="9"/>
  <c r="J31" i="9"/>
  <c r="I31" i="9"/>
  <c r="H31" i="9"/>
  <c r="G31" i="9"/>
  <c r="F31" i="9"/>
  <c r="E31" i="9"/>
  <c r="D31" i="9"/>
  <c r="C31" i="9"/>
  <c r="L24" i="9"/>
  <c r="L26" i="9" s="1"/>
  <c r="L33" i="9" s="1"/>
  <c r="L40" i="9" s="1"/>
  <c r="K24" i="9"/>
  <c r="K26" i="9" s="1"/>
  <c r="J24" i="9"/>
  <c r="J26" i="9" s="1"/>
  <c r="I24" i="9"/>
  <c r="I26" i="9" s="1"/>
  <c r="I33" i="9" s="1"/>
  <c r="I40" i="9" s="1"/>
  <c r="I47" i="9" s="1"/>
  <c r="H24" i="9"/>
  <c r="H26" i="9" s="1"/>
  <c r="H33" i="9" s="1"/>
  <c r="H40" i="9" s="1"/>
  <c r="H47" i="9" s="1"/>
  <c r="G24" i="9"/>
  <c r="G26" i="9" s="1"/>
  <c r="F24" i="9"/>
  <c r="F26" i="9" s="1"/>
  <c r="E24" i="9"/>
  <c r="E26" i="9" s="1"/>
  <c r="E33" i="9" s="1"/>
  <c r="E40" i="9" s="1"/>
  <c r="E47" i="9" s="1"/>
  <c r="D24" i="9"/>
  <c r="D26" i="9" s="1"/>
  <c r="D33" i="9" s="1"/>
  <c r="D40" i="9" s="1"/>
  <c r="D47" i="9" s="1"/>
  <c r="C24" i="9"/>
  <c r="C26" i="9" s="1"/>
  <c r="D73" i="11"/>
  <c r="F33" i="9" l="1"/>
  <c r="F40" i="9" s="1"/>
  <c r="F47" i="9" s="1"/>
  <c r="J33" i="9"/>
  <c r="J40" i="9" s="1"/>
  <c r="J47" i="9" s="1"/>
  <c r="C33" i="9"/>
  <c r="C40" i="9" s="1"/>
  <c r="C47" i="9" s="1"/>
  <c r="G33" i="9"/>
  <c r="G40" i="9" s="1"/>
  <c r="G47" i="9" s="1"/>
  <c r="K33" i="9"/>
  <c r="K40" i="9" s="1"/>
  <c r="K47" i="9" s="1"/>
  <c r="F57" i="10"/>
  <c r="K17" i="10"/>
  <c r="D99" i="11"/>
  <c r="D51" i="11"/>
  <c r="D89" i="11"/>
  <c r="E75" i="11"/>
  <c r="D41" i="11"/>
  <c r="B108" i="11"/>
  <c r="F46" i="10"/>
  <c r="F48" i="10" s="1"/>
  <c r="F35" i="10"/>
  <c r="F25" i="10"/>
  <c r="F17" i="10"/>
  <c r="K66" i="9"/>
  <c r="J66" i="9"/>
  <c r="I66" i="9"/>
  <c r="H66" i="9"/>
  <c r="G66" i="9"/>
  <c r="F66" i="9"/>
  <c r="E66" i="9"/>
  <c r="D66" i="9"/>
  <c r="C66" i="9"/>
  <c r="L13" i="9"/>
  <c r="L47" i="9" s="1"/>
  <c r="L55" i="4"/>
  <c r="K55" i="4"/>
  <c r="J55" i="4"/>
  <c r="I55" i="4"/>
  <c r="H55" i="4"/>
  <c r="G55" i="4"/>
  <c r="F55" i="4"/>
  <c r="E55" i="4"/>
  <c r="D55" i="4"/>
  <c r="C55" i="4"/>
  <c r="L46" i="4"/>
  <c r="K46" i="4"/>
  <c r="J46" i="4"/>
  <c r="I46" i="4"/>
  <c r="H46" i="4"/>
  <c r="G46" i="4"/>
  <c r="F46" i="4"/>
  <c r="E46" i="4"/>
  <c r="D46" i="4"/>
  <c r="C46" i="4"/>
  <c r="L34" i="4"/>
  <c r="K34" i="4"/>
  <c r="J34" i="4"/>
  <c r="I34" i="4"/>
  <c r="H34" i="4"/>
  <c r="G34" i="4"/>
  <c r="F34" i="4"/>
  <c r="E34" i="4"/>
  <c r="D34" i="4"/>
  <c r="C34" i="4"/>
  <c r="L27" i="4"/>
  <c r="K27" i="4"/>
  <c r="J27" i="4"/>
  <c r="I27" i="4"/>
  <c r="H27" i="4"/>
  <c r="G27" i="4"/>
  <c r="F27" i="4"/>
  <c r="E27" i="4"/>
  <c r="D27" i="4"/>
  <c r="C27" i="4"/>
  <c r="L20" i="4"/>
  <c r="K20" i="4"/>
  <c r="K36" i="4" s="1"/>
  <c r="K48" i="4" s="1"/>
  <c r="K57" i="4" s="1"/>
  <c r="J20" i="4"/>
  <c r="J36" i="4" s="1"/>
  <c r="J48" i="4" s="1"/>
  <c r="J57" i="4" s="1"/>
  <c r="I20" i="4"/>
  <c r="H20" i="4"/>
  <c r="G20" i="4"/>
  <c r="G36" i="4" s="1"/>
  <c r="G48" i="4" s="1"/>
  <c r="G57" i="4" s="1"/>
  <c r="F20" i="4"/>
  <c r="F36" i="4" s="1"/>
  <c r="F48" i="4" s="1"/>
  <c r="F57" i="4" s="1"/>
  <c r="E20" i="4"/>
  <c r="D20" i="4"/>
  <c r="C20" i="4"/>
  <c r="C36" i="4" s="1"/>
  <c r="C48" i="4" s="1"/>
  <c r="C57" i="4" s="1"/>
  <c r="D36" i="4" l="1"/>
  <c r="D48" i="4" s="1"/>
  <c r="D57" i="4" s="1"/>
  <c r="H36" i="4"/>
  <c r="H48" i="4" s="1"/>
  <c r="H57" i="4" s="1"/>
  <c r="L36" i="4"/>
  <c r="L48" i="4" s="1"/>
  <c r="L57" i="4" s="1"/>
  <c r="B13" i="9"/>
  <c r="B47" i="9" s="1"/>
  <c r="E36" i="4"/>
  <c r="E48" i="4" s="1"/>
  <c r="E57" i="4" s="1"/>
  <c r="I36" i="4"/>
  <c r="I48" i="4" s="1"/>
  <c r="I57" i="4" s="1"/>
  <c r="J61" i="9"/>
  <c r="D61" i="9"/>
  <c r="H61" i="9"/>
  <c r="F61" i="9"/>
  <c r="C61" i="9"/>
  <c r="E61" i="9"/>
  <c r="G61" i="9"/>
  <c r="I61" i="9"/>
  <c r="K61" i="9"/>
  <c r="E41" i="11"/>
  <c r="D103" i="11"/>
  <c r="E103" i="11" s="1"/>
  <c r="E70" i="11"/>
  <c r="E68" i="11"/>
  <c r="E66" i="11"/>
  <c r="E64" i="11"/>
  <c r="E62" i="11"/>
  <c r="E60" i="11"/>
  <c r="E58" i="11"/>
  <c r="E56" i="11"/>
  <c r="E54" i="11"/>
  <c r="E69" i="11"/>
  <c r="E67" i="11"/>
  <c r="E65" i="11"/>
  <c r="E63" i="11"/>
  <c r="E61" i="11"/>
  <c r="E59" i="11"/>
  <c r="E57" i="11"/>
  <c r="E55" i="11"/>
  <c r="I5" i="10"/>
  <c r="L17" i="10" s="1"/>
  <c r="E46" i="11"/>
  <c r="E47" i="11"/>
  <c r="E34" i="11"/>
  <c r="E38" i="11"/>
  <c r="E99" i="11"/>
  <c r="E36" i="11"/>
  <c r="E33" i="11"/>
  <c r="E35" i="11"/>
  <c r="E37" i="11"/>
  <c r="E39" i="11"/>
  <c r="E71" i="11"/>
  <c r="E78" i="11"/>
  <c r="E80" i="11"/>
  <c r="E82" i="11"/>
  <c r="E84" i="11"/>
  <c r="E86" i="11"/>
  <c r="E89" i="11"/>
  <c r="E45" i="11"/>
  <c r="E49" i="11"/>
  <c r="E92" i="11"/>
  <c r="E94" i="11"/>
  <c r="E96" i="11"/>
  <c r="E73" i="11"/>
  <c r="E79" i="11"/>
  <c r="E81" i="11"/>
  <c r="E83" i="11"/>
  <c r="E85" i="11"/>
  <c r="E87" i="11"/>
  <c r="E44" i="11"/>
  <c r="E48" i="11"/>
  <c r="E51" i="11"/>
  <c r="E93" i="11"/>
  <c r="E95" i="11"/>
  <c r="E97" i="11"/>
  <c r="E101" i="11"/>
  <c r="L12" i="10"/>
  <c r="L66" i="9"/>
  <c r="L61" i="9"/>
  <c r="J49" i="9" l="1"/>
  <c r="L49" i="9"/>
  <c r="B50" i="9"/>
  <c r="D54" i="9"/>
  <c r="C54" i="9"/>
  <c r="B54" i="9"/>
  <c r="F49" i="9"/>
  <c r="K49" i="9"/>
  <c r="G49" i="9"/>
  <c r="H49" i="9"/>
  <c r="D49" i="9"/>
  <c r="B61" i="9"/>
  <c r="L62" i="9" s="1"/>
  <c r="I49" i="9"/>
  <c r="E49" i="9"/>
  <c r="C49" i="9"/>
  <c r="L13" i="10"/>
  <c r="L14" i="10"/>
  <c r="L15" i="10"/>
  <c r="L11" i="10"/>
  <c r="L10" i="10"/>
  <c r="H62" i="9" l="1"/>
  <c r="C62" i="9"/>
  <c r="G62" i="9"/>
  <c r="K62" i="9"/>
  <c r="J62" i="9"/>
  <c r="E62" i="9"/>
  <c r="I62" i="9"/>
  <c r="F62" i="9"/>
  <c r="D62" i="9"/>
</calcChain>
</file>

<file path=xl/sharedStrings.xml><?xml version="1.0" encoding="utf-8"?>
<sst xmlns="http://schemas.openxmlformats.org/spreadsheetml/2006/main" count="560" uniqueCount="292">
  <si>
    <t>Property Address</t>
  </si>
  <si>
    <t>Type</t>
  </si>
  <si>
    <t>Commercial (office, retail)</t>
  </si>
  <si>
    <t>Cost</t>
  </si>
  <si>
    <t>New Construction</t>
  </si>
  <si>
    <t>Rehab</t>
  </si>
  <si>
    <t>Sq. Ft.</t>
  </si>
  <si>
    <t>PROPERTY IDENTIFICATION AND PROJECT SUMMARY</t>
  </si>
  <si>
    <t>PROPOSED DEVELOPMENT SCHEDULE</t>
  </si>
  <si>
    <t>SSL (Square, Suffix, Lot)</t>
  </si>
  <si>
    <t>Closing Date with PADD</t>
  </si>
  <si>
    <t>Construction Start</t>
  </si>
  <si>
    <t>Rough-In Inspection</t>
  </si>
  <si>
    <t>Final DCRA Approvals</t>
  </si>
  <si>
    <t>Date Listed for Lease/Sale</t>
  </si>
  <si>
    <t>COMMERCIAL TENANT ASSUMPTIONS</t>
  </si>
  <si>
    <t>Tenant</t>
  </si>
  <si>
    <t>Location (Bldg/Floor)</t>
  </si>
  <si>
    <t>SF</t>
  </si>
  <si>
    <t>Base Rent</t>
  </si>
  <si>
    <t>per SF</t>
  </si>
  <si>
    <t>Annual</t>
  </si>
  <si>
    <t>Percentage Rent</t>
  </si>
  <si>
    <t>%</t>
  </si>
  <si>
    <t>Breakpoint</t>
  </si>
  <si>
    <t>Projected Sales</t>
  </si>
  <si>
    <t>Yr 1</t>
  </si>
  <si>
    <t>Yr 2</t>
  </si>
  <si>
    <t>Yr 3</t>
  </si>
  <si>
    <t>Yr 4</t>
  </si>
  <si>
    <t>Yr 5</t>
  </si>
  <si>
    <t>Yr 6</t>
  </si>
  <si>
    <t>Yr 7</t>
  </si>
  <si>
    <t>Yr 8</t>
  </si>
  <si>
    <t>Yr 9</t>
  </si>
  <si>
    <t>Yr 10</t>
  </si>
  <si>
    <t>Other Assumptions:</t>
  </si>
  <si>
    <t>CAM (psf)</t>
  </si>
  <si>
    <t>Real Estate Taxes (psf)</t>
  </si>
  <si>
    <t>Management Fee (% of gross income)</t>
  </si>
  <si>
    <t>Marketing (psf)</t>
  </si>
  <si>
    <t>Non-CAM Operating Expenses</t>
  </si>
  <si>
    <t>Net Parking Income</t>
  </si>
  <si>
    <t>Miscellaneous Income</t>
  </si>
  <si>
    <t>Miscellaneous Expenses</t>
  </si>
  <si>
    <t>Reserves:</t>
  </si>
  <si>
    <t>Repair/Replacement Reserves (psf)</t>
  </si>
  <si>
    <t>Future Leasing Commissions (psf)</t>
  </si>
  <si>
    <t>Tenant Allowance/Improvements (psf)</t>
  </si>
  <si>
    <t>COMMERCIAL TENANT ASSUMPTIONS, CONT'D.</t>
  </si>
  <si>
    <t>Initial</t>
  </si>
  <si>
    <t>Stabilized</t>
  </si>
  <si>
    <t>Recoveries (%)</t>
  </si>
  <si>
    <t>CAM</t>
  </si>
  <si>
    <t>R.E. Taxes</t>
  </si>
  <si>
    <t>Mgmt Fee</t>
  </si>
  <si>
    <t>Initial Leasing Costs</t>
  </si>
  <si>
    <t>Broker Fee (%)</t>
  </si>
  <si>
    <t>Lease Term (yrs)</t>
  </si>
  <si>
    <t>TA/TI ($)</t>
  </si>
  <si>
    <t>TA/TI * (psf)</t>
  </si>
  <si>
    <t>*TA/TI = Tenant Allowance/Tenant Improvements</t>
  </si>
  <si>
    <t>Vacancy Factor (%)</t>
  </si>
  <si>
    <t>Leasing Comm ($)</t>
  </si>
  <si>
    <t>Inflation Rate - rent and income (%)</t>
  </si>
  <si>
    <t>Inflation Rate - expenses (%)</t>
  </si>
  <si>
    <t>COMMERCIAL PRO FORMA</t>
  </si>
  <si>
    <t>Rental Income (list each tenant):</t>
  </si>
  <si>
    <t>--------</t>
  </si>
  <si>
    <t>Recoverable Expenses:</t>
  </si>
  <si>
    <t>Real Estate Taxes</t>
  </si>
  <si>
    <t>Management Fees</t>
  </si>
  <si>
    <t xml:space="preserve">   Total Rental Income (incl. vacancy factors)</t>
  </si>
  <si>
    <t xml:space="preserve">   Total Recoverable Expenses</t>
  </si>
  <si>
    <t>Other income:</t>
  </si>
  <si>
    <t>Miscellaneous</t>
  </si>
  <si>
    <t xml:space="preserve">   Total  Other Income</t>
  </si>
  <si>
    <t>TOTAL INCOME</t>
  </si>
  <si>
    <t>Operating Expenses</t>
  </si>
  <si>
    <t>Management Expenses</t>
  </si>
  <si>
    <t>Marketing Fund</t>
  </si>
  <si>
    <t>Non-CAM Expenses</t>
  </si>
  <si>
    <t>TOTAL OPERATING EXPENSES</t>
  </si>
  <si>
    <t>NET OPERATING INCOME</t>
  </si>
  <si>
    <t>for each tenant, when calculating rental income by tenant.  Insert or delete rows as needed for the list of tenants. Columns will total automatically.</t>
  </si>
  <si>
    <t>Repair/Replacement Reserves</t>
  </si>
  <si>
    <t>Future Leasing Commissions</t>
  </si>
  <si>
    <t>Tenant Allowance/Improvements</t>
  </si>
  <si>
    <t xml:space="preserve">   Total Reserves</t>
  </si>
  <si>
    <t>Pre-Tax Cash Flow (before Financing)</t>
  </si>
  <si>
    <t>Project Name:</t>
  </si>
  <si>
    <t>Developer:</t>
  </si>
  <si>
    <t>Prepared By:</t>
  </si>
  <si>
    <t>Date:</t>
  </si>
  <si>
    <t>Other Income:</t>
  </si>
  <si>
    <t>Operating Expenses:</t>
  </si>
  <si>
    <t>Unit of Measure</t>
  </si>
  <si>
    <t>Total Cost</t>
  </si>
  <si>
    <t>HVAC</t>
  </si>
  <si>
    <t>Acquisition Costs</t>
  </si>
  <si>
    <t>Hard/Soft Costs</t>
  </si>
  <si>
    <t>Sales Price in Yr 10</t>
  </si>
  <si>
    <t>Less: Transaction costs in Yr 10</t>
  </si>
  <si>
    <t>Tax Credits:</t>
  </si>
  <si>
    <t xml:space="preserve">   Historic</t>
  </si>
  <si>
    <t xml:space="preserve">   Low Income</t>
  </si>
  <si>
    <t xml:space="preserve">   New Markets</t>
  </si>
  <si>
    <t>Total Transaction Costs</t>
  </si>
  <si>
    <t>Yr 0</t>
  </si>
  <si>
    <t xml:space="preserve">   Office</t>
  </si>
  <si>
    <t xml:space="preserve">   Retail</t>
  </si>
  <si>
    <t>Less: Adjustments to GRI</t>
  </si>
  <si>
    <t>Total Gross Rental Income (GRI)</t>
  </si>
  <si>
    <t xml:space="preserve">   Retail/Office Vacancy</t>
  </si>
  <si>
    <t>Total Adjustments to GRI</t>
  </si>
  <si>
    <t>Transaction Costs:</t>
  </si>
  <si>
    <t>Net Rental Income</t>
  </si>
  <si>
    <t>Retail/Office Recoveries (CAM, RE Taxes, Mgmt Fee)</t>
  </si>
  <si>
    <t>Gross Rental Income:</t>
  </si>
  <si>
    <t>Total Other Income</t>
  </si>
  <si>
    <t>Retail/Office Operating Expenses</t>
  </si>
  <si>
    <t>Retail/Office Reserves</t>
  </si>
  <si>
    <t>Total Reserves</t>
  </si>
  <si>
    <t>Pre-tax Cash Flow Before Financing</t>
  </si>
  <si>
    <t>Return on Investment</t>
  </si>
  <si>
    <t>Internal Rate of Return (IRR)</t>
  </si>
  <si>
    <t>NPV Calculations:</t>
  </si>
  <si>
    <t>Rates</t>
  </si>
  <si>
    <t>Net Present Value</t>
  </si>
  <si>
    <t>Financing:</t>
  </si>
  <si>
    <t>Permanent Loan Debt Service</t>
  </si>
  <si>
    <t>Loan Balance in Yr 10</t>
  </si>
  <si>
    <t>Pre-tax Cash Flow After Financing</t>
  </si>
  <si>
    <t>Return on Equity</t>
  </si>
  <si>
    <t>Leveraged IRR</t>
  </si>
  <si>
    <t>Loan to Value Ratio</t>
  </si>
  <si>
    <t>Debt Coverage Ratio</t>
  </si>
  <si>
    <t>SOURCES AND USES</t>
  </si>
  <si>
    <t>Pre-development:</t>
  </si>
  <si>
    <t>Lender 1</t>
  </si>
  <si>
    <t>Lender 2</t>
  </si>
  <si>
    <t>Equity</t>
  </si>
  <si>
    <t>Take Out</t>
  </si>
  <si>
    <t>Position</t>
  </si>
  <si>
    <t>Rate</t>
  </si>
  <si>
    <t>Term (yrs)</t>
  </si>
  <si>
    <t>Amount</t>
  </si>
  <si>
    <t>Other (Please describe):</t>
  </si>
  <si>
    <t>Acquisition:</t>
  </si>
  <si>
    <t>Source 1</t>
  </si>
  <si>
    <t>Source 2</t>
  </si>
  <si>
    <t xml:space="preserve">   Subtotal Acquisition</t>
  </si>
  <si>
    <t xml:space="preserve">   Subtotal Pre-development</t>
  </si>
  <si>
    <t>Construction (Hard and Soft Costs):</t>
  </si>
  <si>
    <t>Fees Paid After Construction Completion:</t>
  </si>
  <si>
    <t>Lender</t>
  </si>
  <si>
    <t>Sources:</t>
  </si>
  <si>
    <t>Uses:</t>
  </si>
  <si>
    <t>Reserves</t>
  </si>
  <si>
    <t>Developer Fees</t>
  </si>
  <si>
    <t>Sinking Fund</t>
  </si>
  <si>
    <t xml:space="preserve">   Subtotal Construction Costs</t>
  </si>
  <si>
    <t xml:space="preserve">   Subtotal Other Fees</t>
  </si>
  <si>
    <t>TOTAL DEVELOPMENT COSTS</t>
  </si>
  <si>
    <t>Pmt/Yr</t>
  </si>
  <si>
    <t>Permanent Financing:</t>
  </si>
  <si>
    <t>Other</t>
  </si>
  <si>
    <t>Equity Dev. Fee</t>
  </si>
  <si>
    <t>Partnership Equity</t>
  </si>
  <si>
    <t>1st</t>
  </si>
  <si>
    <t>2nd</t>
  </si>
  <si>
    <t>3rd</t>
  </si>
  <si>
    <t>DEVELOPMENT BUDGET: USES</t>
  </si>
  <si>
    <t>DEVELOPMENT BUDGET: SOURCES</t>
  </si>
  <si>
    <t>Total Sq. Ft.:</t>
  </si>
  <si>
    <t>PSF</t>
  </si>
  <si>
    <t>ACQUISITION &amp; DEVELOPMENT COSTS</t>
  </si>
  <si>
    <t>Unit Cost</t>
  </si>
  <si>
    <t>PSF Cost</t>
  </si>
  <si>
    <t>Purchase Price</t>
  </si>
  <si>
    <t>Transfer Tax</t>
  </si>
  <si>
    <t>Recordation Tax</t>
  </si>
  <si>
    <t>Legal Fees</t>
  </si>
  <si>
    <t>Due Diligence</t>
  </si>
  <si>
    <t>Title Insurance</t>
  </si>
  <si>
    <t>Broker's Commission</t>
  </si>
  <si>
    <t xml:space="preserve">   Total Acquisition Costs</t>
  </si>
  <si>
    <t>N/A</t>
  </si>
  <si>
    <t>% of Purchase Price</t>
  </si>
  <si>
    <t>$/$1000 of Purchase Price</t>
  </si>
  <si>
    <t>Hard Costs (Construction):</t>
  </si>
  <si>
    <t>Contingency</t>
  </si>
  <si>
    <t xml:space="preserve">   Total Hard Costs</t>
  </si>
  <si>
    <t>$/sf of commercial/retail</t>
  </si>
  <si>
    <t>% of Hard Costs</t>
  </si>
  <si>
    <t>Tenant Allowance</t>
  </si>
  <si>
    <t>Soft Costs (Construction):</t>
  </si>
  <si>
    <t>Architectural/MEP Fees</t>
  </si>
  <si>
    <t>Engineering Consultant Fees</t>
  </si>
  <si>
    <t>Development Fees/Bonds</t>
  </si>
  <si>
    <t>Legal - Construction</t>
  </si>
  <si>
    <t>Legal - Land Use</t>
  </si>
  <si>
    <t>Initial  Leasing Commissions</t>
  </si>
  <si>
    <t>Insurance (during construction)</t>
  </si>
  <si>
    <t>Property Taxes (during construction)</t>
  </si>
  <si>
    <t xml:space="preserve">   Total Soft Costs</t>
  </si>
  <si>
    <t>From Rent Schedule</t>
  </si>
  <si>
    <t>% of Soft Costs</t>
  </si>
  <si>
    <t>% of Site Costs</t>
  </si>
  <si>
    <t xml:space="preserve">   Total Site Costs</t>
  </si>
  <si>
    <t>Financing Costs:</t>
  </si>
  <si>
    <t>Appraisal</t>
  </si>
  <si>
    <t>Legal - Loan</t>
  </si>
  <si>
    <t>Interest on Construction Loan</t>
  </si>
  <si>
    <t>Points (construction loan)</t>
  </si>
  <si>
    <t>Points (permanent loan)</t>
  </si>
  <si>
    <t xml:space="preserve">   Total Financing Costs</t>
  </si>
  <si>
    <t>% of Financing Costs</t>
  </si>
  <si>
    <t>Development Fee</t>
  </si>
  <si>
    <t>% of Development Costs (excl. Acquisition)</t>
  </si>
  <si>
    <t>Total Acquisition &amp; Development Costs</t>
  </si>
  <si>
    <t>Development Costs Qualified for Historic Tax Credits:</t>
  </si>
  <si>
    <t>Historic Tax Credits</t>
  </si>
  <si>
    <t>Notes:</t>
  </si>
  <si>
    <t>Effective Historic Tax Credit Rate (%):</t>
  </si>
  <si>
    <t>Hard Costs</t>
  </si>
  <si>
    <t>Soft Costs</t>
  </si>
  <si>
    <t>Site Costs</t>
  </si>
  <si>
    <t>Financing Costs</t>
  </si>
  <si>
    <t xml:space="preserve">   Total Acquisition and Development Costs</t>
  </si>
  <si>
    <t>CAP RATE:</t>
  </si>
  <si>
    <t>Offer Price (stabilized cash flow/cap rate):</t>
  </si>
  <si>
    <t>Financing Assumptions:</t>
  </si>
  <si>
    <t>Construction Loan</t>
  </si>
  <si>
    <t>Rate:</t>
  </si>
  <si>
    <t>Points (%):</t>
  </si>
  <si>
    <t>Term (months):</t>
  </si>
  <si>
    <t>Equity (%):</t>
  </si>
  <si>
    <t>Loan Amount:</t>
  </si>
  <si>
    <t>Points($):</t>
  </si>
  <si>
    <t>Total Interest:</t>
  </si>
  <si>
    <t>Term (yrs):</t>
  </si>
  <si>
    <t>Monthly Payment:</t>
  </si>
  <si>
    <t>Summary Table.  Dates should be in Mo/Yr format.</t>
  </si>
  <si>
    <t>It is not recommended to delete any columns.</t>
  </si>
  <si>
    <t>Please review all of the forms associated with this Excel Workbook.</t>
  </si>
  <si>
    <t>Note that there are some simple formulas included in the Worksheets.  Be mindful of formulas when adding or deleting rows.</t>
  </si>
  <si>
    <t>Please include notes at the bottom of the Worksheets to explain how your calculations were made.</t>
  </si>
  <si>
    <t>INSTRUCTIONS</t>
  </si>
  <si>
    <t xml:space="preserve">Instructions: Please estimate development benchmarks.  List the property address as listed in the Property Identification and Project </t>
  </si>
  <si>
    <t>Permits Obtained</t>
  </si>
  <si>
    <t>Closing on Financing</t>
  </si>
  <si>
    <t>Miscellaneous/Amenities</t>
  </si>
  <si>
    <t>Projected Percentage Rent</t>
  </si>
  <si>
    <t>Demolition</t>
  </si>
  <si>
    <t>Foundation Walls</t>
  </si>
  <si>
    <t>Street Utilities</t>
  </si>
  <si>
    <t>Masonry/Concrete</t>
  </si>
  <si>
    <t>Roof and Gutters</t>
  </si>
  <si>
    <t>Siding</t>
  </si>
  <si>
    <t>Insulation/Waterproofing</t>
  </si>
  <si>
    <t>Windows and Doors</t>
  </si>
  <si>
    <t>Rough Carpentry</t>
  </si>
  <si>
    <t>Finish Carpentry</t>
  </si>
  <si>
    <t>Painting and Drywall</t>
  </si>
  <si>
    <t>Plumbing</t>
  </si>
  <si>
    <t>Electrical</t>
  </si>
  <si>
    <t>Tile and Flooring</t>
  </si>
  <si>
    <t>Appliances and Accessories</t>
  </si>
  <si>
    <t>Landscaping</t>
  </si>
  <si>
    <t>Fencing and Security</t>
  </si>
  <si>
    <t>Site Costs:</t>
  </si>
  <si>
    <t>Other (please specify):</t>
  </si>
  <si>
    <t>Total Hard Costs - Commercial/Retail</t>
  </si>
  <si>
    <t>Permanent Loan 1:</t>
  </si>
  <si>
    <t>Other Construction Financing</t>
  </si>
  <si>
    <t>Other Permanent Financing:</t>
  </si>
  <si>
    <t>DEVELOPMENT BUDGET:</t>
  </si>
  <si>
    <t>Commercial Sq. Ft.:</t>
  </si>
  <si>
    <t>Retail Sq. Ft.:</t>
  </si>
  <si>
    <t>Proceeds from Permanent Loan(s)</t>
  </si>
  <si>
    <t>CASH FLOW ANALYSIS</t>
  </si>
  <si>
    <t>Project Name</t>
  </si>
  <si>
    <t>Prior DHCD/PADD experience Yes/No</t>
  </si>
  <si>
    <t xml:space="preserve">Location </t>
  </si>
  <si>
    <t>Status</t>
  </si>
  <si>
    <t>Est. Completion Date</t>
  </si>
  <si>
    <t>Total Development Cost (including acquisition)</t>
  </si>
  <si>
    <t>Size                            ( Sq. Ft. and/or # Residential Units)</t>
  </si>
  <si>
    <t>Scope                                    (New Contruction, rehab, commercial, residential, mixed use)</t>
  </si>
  <si>
    <t>You are encouraged to use Excel formulas for complicated calculations such as Internal Rate of Return.</t>
  </si>
  <si>
    <t xml:space="preserve">Instructions: Year zero is the initial lease-up; year one should be considered stablized unless indicated otherwise. Make sure to use the appropriate vacancy 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</si>
</sst>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6" formatCode="&quot;$&quot;#,##0_);[Red]\(&quot;$&quot;#,##0\)"/>
    <numFmt numFmtId="164" formatCode="&quot;$&quot;#,##0"/>
    <numFmt numFmtId="165" formatCode="&quot;$&quot;#,##0.00"/>
    <numFmt numFmtId="166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quotePrefix="1" applyAlignment="1">
      <alignment horizontal="right"/>
    </xf>
    <xf numFmtId="164" fontId="0" fillId="0" borderId="0" xfId="0" applyNumberFormat="1"/>
    <xf numFmtId="0" fontId="0" fillId="0" borderId="1" xfId="0" applyBorder="1"/>
    <xf numFmtId="164" fontId="1" fillId="0" borderId="0" xfId="0" applyNumberFormat="1" applyFont="1"/>
    <xf numFmtId="9" fontId="0" fillId="0" borderId="0" xfId="0" applyNumberFormat="1"/>
    <xf numFmtId="3" fontId="0" fillId="0" borderId="0" xfId="0" applyNumberFormat="1"/>
    <xf numFmtId="0" fontId="0" fillId="0" borderId="0" xfId="0"/>
    <xf numFmtId="0" fontId="4" fillId="0" borderId="0" xfId="0" applyFont="1"/>
    <xf numFmtId="0" fontId="0" fillId="0" borderId="0" xfId="0" applyFont="1"/>
    <xf numFmtId="10" fontId="0" fillId="0" borderId="0" xfId="0" applyNumberFormat="1"/>
    <xf numFmtId="0" fontId="0" fillId="2" borderId="0" xfId="0" applyFill="1"/>
    <xf numFmtId="5" fontId="0" fillId="0" borderId="0" xfId="0" applyNumberFormat="1"/>
    <xf numFmtId="166" fontId="0" fillId="0" borderId="0" xfId="0" applyNumberFormat="1"/>
    <xf numFmtId="6" fontId="0" fillId="0" borderId="0" xfId="0" applyNumberFormat="1"/>
    <xf numFmtId="2" fontId="0" fillId="0" borderId="0" xfId="0" applyNumberFormat="1"/>
    <xf numFmtId="0" fontId="0" fillId="0" borderId="0" xfId="0" applyBorder="1"/>
    <xf numFmtId="0" fontId="0" fillId="0" borderId="0" xfId="0" applyAlignment="1">
      <alignment horizontal="left"/>
    </xf>
    <xf numFmtId="37" fontId="0" fillId="0" borderId="0" xfId="0" applyNumberFormat="1"/>
    <xf numFmtId="3" fontId="0" fillId="0" borderId="1" xfId="0" applyNumberFormat="1" applyBorder="1" applyAlignment="1">
      <alignment horizontal="left"/>
    </xf>
    <xf numFmtId="165" fontId="0" fillId="0" borderId="0" xfId="0" applyNumberFormat="1"/>
    <xf numFmtId="0" fontId="0" fillId="0" borderId="0" xfId="0" applyAlignment="1"/>
    <xf numFmtId="3" fontId="0" fillId="0" borderId="0" xfId="0" applyNumberFormat="1" applyBorder="1" applyAlignment="1">
      <alignment horizontal="left"/>
    </xf>
    <xf numFmtId="0" fontId="0" fillId="0" borderId="0" xfId="0" applyFill="1" applyBorder="1"/>
    <xf numFmtId="0" fontId="1" fillId="0" borderId="0" xfId="0" applyFont="1" applyBorder="1"/>
    <xf numFmtId="0" fontId="3" fillId="0" borderId="0" xfId="0" applyFont="1" applyAlignment="1">
      <alignment horizontal="center"/>
    </xf>
    <xf numFmtId="0" fontId="0" fillId="0" borderId="0" xfId="0"/>
    <xf numFmtId="0" fontId="5" fillId="0" borderId="0" xfId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/>
    <xf numFmtId="165" fontId="1" fillId="0" borderId="0" xfId="0" applyNumberFormat="1" applyFont="1"/>
    <xf numFmtId="0" fontId="4" fillId="0" borderId="0" xfId="0" applyFont="1" applyBorder="1"/>
    <xf numFmtId="0" fontId="6" fillId="3" borderId="3" xfId="1" applyFont="1" applyFill="1" applyBorder="1" applyAlignment="1">
      <alignment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5" fillId="0" borderId="4" xfId="1" applyBorder="1"/>
    <xf numFmtId="0" fontId="5" fillId="0" borderId="2" xfId="1" applyBorder="1"/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D%20-%202ND%20SOLICITATION/DC_GCC_checklist_2006%20criter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eencommunitiesonline.org/tools/documents/certification_workbo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een Development Plan"/>
      <sheetName val="Exhibit B checklist"/>
      <sheetName val="LOCKED"/>
    </sheetNames>
    <sheetDataSet>
      <sheetData sheetId="0"/>
      <sheetData sheetId="1"/>
      <sheetData sheetId="2">
        <row r="2">
          <cell r="B2" t="str">
            <v>A Green Charrette was completed and the Green Development Plan for the project has been developed per the criteria and is ready to submit</v>
          </cell>
        </row>
        <row r="3">
          <cell r="B3" t="str">
            <v>A Green Charrette was completed and the Green Development Plan for the project is in the process of being developed and will be submitted prior to funding</v>
          </cell>
        </row>
        <row r="6">
          <cell r="B6" t="str">
            <v>Site is adjacent to existing development (bordering 25 percent of the perimeter of the site) and all infrastructure is within 1000' of the site</v>
          </cell>
        </row>
        <row r="7">
          <cell r="B7" t="str">
            <v>Site qualifies as an infill or rehab site</v>
          </cell>
        </row>
        <row r="10">
          <cell r="B10" t="str">
            <v>New development will not be within 100 feet of wetlands, critical sloop, prime farmland, public parkland, critical habitat or within the 100 year floodplain</v>
          </cell>
        </row>
        <row r="11">
          <cell r="B11" t="str">
            <v>Site qualifies as an infill or rehab site</v>
          </cell>
        </row>
        <row r="14">
          <cell r="B14" t="str">
            <v>Site is within 1/4 mile of at least two qualifying services per the criteria</v>
          </cell>
        </row>
        <row r="15">
          <cell r="B15" t="str">
            <v>Site is within 1/2 mile of at least four qualifying services per the criteria</v>
          </cell>
        </row>
        <row r="16">
          <cell r="B16" t="str">
            <v>Site qualifies as an infill or rehab site</v>
          </cell>
        </row>
        <row r="19">
          <cell r="B19" t="str">
            <v>Architect certifies that the net density of units per acre (see criteria) is at least 6 for single family and duplex, 10 for townhomes, or 15 for multifamily.</v>
          </cell>
        </row>
        <row r="20">
          <cell r="B20" t="str">
            <v>Site qualifies as a rehab or infill site</v>
          </cell>
        </row>
        <row r="23">
          <cell r="B23" t="str">
            <v>Per the criteria, the project connects to the existing pedestrian grid</v>
          </cell>
        </row>
        <row r="26">
          <cell r="B26" t="str">
            <v xml:space="preserve">The buildings are oriented on an east-west axis and meet the criteria </v>
          </cell>
        </row>
        <row r="27">
          <cell r="B27" t="str">
            <v>Project will not qualify for these points</v>
          </cell>
        </row>
        <row r="31">
          <cell r="B31" t="str">
            <v>Site is NOT located on a grayfield, brownfield or adaptive reuse site</v>
          </cell>
        </row>
        <row r="32">
          <cell r="B32" t="str">
            <v>Site IS located on a grayfield, brownfield or adaptive reuse site (10 points)</v>
          </cell>
        </row>
        <row r="35">
          <cell r="B35" t="str">
            <v>Architect certifies that the net density of units per acre is at least 7 for single family and duplex, 12 for townhomes, or 20 for multifamily.</v>
          </cell>
        </row>
        <row r="36">
          <cell r="B36" t="str">
            <v>Site does not qualify for additional density points</v>
          </cell>
        </row>
        <row r="39">
          <cell r="B39" t="str">
            <v>Site has at least three separate connections (excluding entrances/exits from a single building) to existing sidewalks or all weather pathways in surrounding neighborhood (5 points)</v>
          </cell>
        </row>
        <row r="40">
          <cell r="B40" t="str">
            <v>Site does not qualify for these points</v>
          </cell>
        </row>
        <row r="43">
          <cell r="B43" t="str">
            <v>Site is within 1/4 mile of adequate bus service or 1/2 mile of adequate fixed rail or ferry service per the criteria (6 points)</v>
          </cell>
        </row>
        <row r="44">
          <cell r="B44" t="str">
            <v>Site is not near qualifying transit services</v>
          </cell>
        </row>
        <row r="47">
          <cell r="B47" t="str">
            <v>Site has passed ASTM Transaction Screen</v>
          </cell>
        </row>
        <row r="48">
          <cell r="B48" t="str">
            <v>Site has passed Phase I Environmental Site Assessment</v>
          </cell>
        </row>
        <row r="49">
          <cell r="B49" t="str">
            <v>Site will meet requirements of a Phase II abatement plan</v>
          </cell>
        </row>
        <row r="50">
          <cell r="B50" t="str">
            <v>Site has not yet been assessed for environmental hazards</v>
          </cell>
        </row>
        <row r="53">
          <cell r="B53" t="str">
            <v>Site will implement EPA's BMP for erosion control during construction</v>
          </cell>
        </row>
        <row r="54">
          <cell r="B54" t="str">
            <v>Project will not disturb soils</v>
          </cell>
        </row>
        <row r="57">
          <cell r="B57" t="str">
            <v>Architect or Landscape Architect will provide certified tree or plant list showing native species appropriate species for the site.</v>
          </cell>
        </row>
        <row r="60">
          <cell r="B60" t="str">
            <v>Site will capture, retain, infiltrate or harvest the first 1/2 inch of rainfall in a 24 hour period (5 points)</v>
          </cell>
        </row>
        <row r="61">
          <cell r="B61" t="str">
            <v>Site will not qualify for these points</v>
          </cell>
        </row>
        <row r="64">
          <cell r="B64" t="str">
            <v>Project plans and specs will call for labeling storm drains (2 points)</v>
          </cell>
        </row>
        <row r="65">
          <cell r="B65" t="str">
            <v>Project will not qualify for these points</v>
          </cell>
        </row>
        <row r="68">
          <cell r="B68" t="str">
            <v>Project will specify toilets at 1.6 GPF, showerheads, bath and kitchen faucets at 2.0 GPM</v>
          </cell>
        </row>
        <row r="69">
          <cell r="B69" t="str">
            <v>Project is not new construction or substantial rehab</v>
          </cell>
        </row>
        <row r="72">
          <cell r="B72" t="str">
            <v xml:space="preserve">Project will specify all toilets at 1.6 GPF and showerheads at 2.0 GPM.  If replaced, bath and kitchen faucets will be 2.0 GPM </v>
          </cell>
        </row>
        <row r="73">
          <cell r="B73" t="str">
            <v>Project is not moderate rehab</v>
          </cell>
        </row>
        <row r="76">
          <cell r="B76" t="str">
            <v>Project will irrigate with recycled gray water or collected rain water or a 95 percent efficient system per the criteria</v>
          </cell>
        </row>
        <row r="77">
          <cell r="B77" t="str">
            <v>Project will not use irrigation</v>
          </cell>
        </row>
        <row r="80">
          <cell r="B80" t="str">
            <v>Project is 3 stories or less and will meet Energy Star standard</v>
          </cell>
        </row>
        <row r="81">
          <cell r="B81" t="str">
            <v>Project is 4 stories or more and will exceed ASHRAE 90.1-1999 by 30 percent</v>
          </cell>
        </row>
        <row r="82">
          <cell r="B82" t="str">
            <v>Project is not new construction</v>
          </cell>
        </row>
        <row r="85">
          <cell r="B85" t="str">
            <v>Project will conduct an energy analysis per the criteria and implement energy measures projecting a 10 year payback or better.</v>
          </cell>
        </row>
        <row r="86">
          <cell r="B86" t="str">
            <v>Project is not rehab</v>
          </cell>
        </row>
        <row r="89">
          <cell r="B89" t="str">
            <v>If installing, project will install Energy Star-rated clothes washers, dishwashers, and refrigerators</v>
          </cell>
        </row>
        <row r="90">
          <cell r="B90" t="str">
            <v>Project is not installing appliances</v>
          </cell>
        </row>
        <row r="93">
          <cell r="B93" t="str">
            <v>Project will at least meet the requirements of the Energy Star Advanced Lighting Package in units and at least  use high efficiency commercial fixtures in common areas and outside</v>
          </cell>
        </row>
        <row r="96">
          <cell r="B96" t="str">
            <v>Daylight sensors or timers will be installed on all outside lighting including porch lighting in single family homes</v>
          </cell>
        </row>
        <row r="99">
          <cell r="B99" t="str">
            <v>Electric meters or submeters will be installed</v>
          </cell>
        </row>
        <row r="100">
          <cell r="B100" t="str">
            <v>Project qualifies as zero bedroom unit</v>
          </cell>
        </row>
        <row r="103">
          <cell r="B103" t="str">
            <v>Project will exceed required Energy Star HERS score (1 point for each HERS score or percentage above requirement)</v>
          </cell>
        </row>
        <row r="104">
          <cell r="B104" t="str">
            <v>Project will not qualify for these points</v>
          </cell>
        </row>
        <row r="107">
          <cell r="B107" t="str">
            <v>Using energy analysis from 5.1b. Project will implement energy measures projecting a 14-year payback or better</v>
          </cell>
        </row>
        <row r="110">
          <cell r="B110" t="str">
            <v>Project will use photovoltaic panels to provide at least 10 percent of estimated electricity demand (5 points per 10 percent of load)</v>
          </cell>
        </row>
        <row r="111">
          <cell r="B111" t="str">
            <v>Project will not qualify for these points</v>
          </cell>
        </row>
        <row r="114">
          <cell r="B114" t="str">
            <v>Project will prepare the development to accommodate installation of PV panels at some time in the future (2 points)</v>
          </cell>
        </row>
        <row r="115">
          <cell r="B115" t="str">
            <v>Project will not qualify for these points</v>
          </cell>
        </row>
        <row r="118">
          <cell r="B118" t="str">
            <v>Project commits to a waste management plan that diverts debris from the landfill (5 points)</v>
          </cell>
        </row>
        <row r="119">
          <cell r="B119" t="str">
            <v>Project will not qualify for these points</v>
          </cell>
        </row>
        <row r="122">
          <cell r="B122" t="str">
            <v>Project commits to use recycled content calculated per the criteria (2 points for first 5 percent, 3 points for each additional 5 percent)</v>
          </cell>
        </row>
        <row r="123">
          <cell r="B123" t="str">
            <v>Project will not qualify for these points</v>
          </cell>
        </row>
        <row r="126">
          <cell r="B126" t="str">
            <v>Project commits to using at least 50 percent wood products certified FSC, salvaged, and/or engineered (10 points)</v>
          </cell>
        </row>
        <row r="127">
          <cell r="B127" t="str">
            <v>Project will not qualify for these points</v>
          </cell>
        </row>
        <row r="130">
          <cell r="B130" t="str">
            <v>Project commits to using water-permeable materials in at least 50 percent of walkways (5 points)</v>
          </cell>
        </row>
        <row r="131">
          <cell r="B131" t="str">
            <v>Project will not qualify for these points</v>
          </cell>
        </row>
        <row r="134">
          <cell r="B134" t="str">
            <v>Project commits to using water-permeable materials in at least 50 percent of paved parking areas (10 points)</v>
          </cell>
        </row>
        <row r="135">
          <cell r="B135" t="str">
            <v>Project will not qualify for these points</v>
          </cell>
        </row>
        <row r="138">
          <cell r="B138" t="str">
            <v>Project will specify roofing material that meets Energy Star (reflectivity greater than .65 or high-emissive (emissivity of at least 0.8)) (5 points)</v>
          </cell>
        </row>
        <row r="139">
          <cell r="B139" t="str">
            <v>Project will install a "green" roof for at least 50 percent of the roof area (5 points)</v>
          </cell>
        </row>
        <row r="140">
          <cell r="B140" t="str">
            <v>Project will install a combination of high-albedo and vegetated roof collectively covering 75 percent of the roof area (5 points)</v>
          </cell>
        </row>
        <row r="141">
          <cell r="B141" t="str">
            <v>Project will not qualify for these points</v>
          </cell>
        </row>
        <row r="144">
          <cell r="B144" t="str">
            <v>Project will use light colored, high-albedo and/or open grid material with a Reflective index of .6 or better over at least 30 percent of paving (5 points)</v>
          </cell>
        </row>
        <row r="145">
          <cell r="B145" t="str">
            <v>Project will not qualify for these points</v>
          </cell>
        </row>
        <row r="148">
          <cell r="B148" t="str">
            <v>All interior paints and primers will meet Green Seal limits for VOCs</v>
          </cell>
        </row>
        <row r="151">
          <cell r="B151" t="str">
            <v>All adhesives, caulks and sealants will comply with VOC standards and limits listed in the criteria</v>
          </cell>
        </row>
        <row r="154">
          <cell r="B154" t="str">
            <v>Project will not use particleboard or MDF material</v>
          </cell>
        </row>
        <row r="155">
          <cell r="B155" t="str">
            <v>All particleboard and MDF will be certified compliant with ANSI A208.1 or A208.2</v>
          </cell>
        </row>
        <row r="156">
          <cell r="B156" t="str">
            <v>All particleboard and MDF will not be certified compliant with ANSI A208.1 or A208.2 but will have all exposed edges sealed with low-VOC sealant</v>
          </cell>
        </row>
        <row r="159">
          <cell r="B159" t="str">
            <v>All carpet, pad and adhesive will be certified CRI Green Label and will not be installed below grade or in other areas listed in the criteria</v>
          </cell>
        </row>
        <row r="160">
          <cell r="B160" t="str">
            <v>Carpet will not be used on this project</v>
          </cell>
        </row>
        <row r="163">
          <cell r="B163" t="str">
            <v>All bathrooms will have Energy Star-labeled exhaust fans equipped with a humidistat sensor or timer</v>
          </cell>
        </row>
        <row r="164">
          <cell r="B164" t="str">
            <v>All bathrooms will have Energy Star-labeled 2-speed exhaust fans that operate continuously for whole house ventilation at low speed and are connected to the light switch for higher speed.</v>
          </cell>
        </row>
        <row r="167">
          <cell r="B167" t="str">
            <v>All kitchens will be equipped with power vented fans or range hoods that exhaust to the exterior</v>
          </cell>
        </row>
        <row r="168">
          <cell r="B168" t="str">
            <v>Project is not new construction or substantial rehab</v>
          </cell>
        </row>
        <row r="171">
          <cell r="B171" t="str">
            <v>All dwelling units will include whole house ventilation systems providing 15 CFM of fresh air per occupant</v>
          </cell>
        </row>
        <row r="172">
          <cell r="B172" t="str">
            <v>Project is not new construction or substantial rehab</v>
          </cell>
        </row>
        <row r="175">
          <cell r="B175" t="str">
            <v>Heating and cooling equipment will be sized in accordance with the ACCA manual, Parts J and S, ASHRAE handbooks to insure adequate dehumidification</v>
          </cell>
        </row>
        <row r="178">
          <cell r="B178" t="str">
            <v>Project will use conventional hot water heaters in rooms with drains or with catch pans with drains, piped to the exterior, and with non-water sensitive floor coverings</v>
          </cell>
        </row>
        <row r="179">
          <cell r="B179" t="str">
            <v>Project will use tankless hot water heaters</v>
          </cell>
        </row>
        <row r="182">
          <cell r="B182" t="str">
            <v>Gas-fired HWHs will be power vented or combustion sealed if located in conditioned space (2 points)</v>
          </cell>
        </row>
        <row r="183">
          <cell r="B183" t="str">
            <v>Project will not qualify for these points</v>
          </cell>
        </row>
        <row r="186">
          <cell r="B186" t="str">
            <v>All exposed cold water pipes will be insulated against condensation</v>
          </cell>
        </row>
        <row r="189">
          <cell r="B189" t="str">
            <v>All wet areas will have smooth, durable and cleanable surfaces.  Not vinyl wallpaper or unsealed grout will be used</v>
          </cell>
        </row>
        <row r="192">
          <cell r="B192" t="str">
            <v>Tub and shower areas will have fiberglass or similar enclosures</v>
          </cell>
        </row>
        <row r="193">
          <cell r="B193" t="str">
            <v>Tub and shower areas will have grouted material and will have durable backing material per the criteria</v>
          </cell>
        </row>
        <row r="196">
          <cell r="B196" t="str">
            <v xml:space="preserve">All new basement and concrete slabs will have a 6 mil poly vapor barrier over a capillary break of 4" of washed gravel per the criteria </v>
          </cell>
        </row>
        <row r="197">
          <cell r="B197" t="str">
            <v>There are no new concrete slabs in this project</v>
          </cell>
        </row>
        <row r="200">
          <cell r="B200" t="str">
            <v>The project is new construction and is in an EPA zone 1 for radon and will install passive radon-resistant features below the slab along with a vertical vent pipe that can become active if necessary</v>
          </cell>
        </row>
        <row r="201">
          <cell r="B201" t="str">
            <v>The project is not new construction</v>
          </cell>
        </row>
        <row r="204">
          <cell r="B204" t="str">
            <v>Project will provide drainage and water management for windows, walls, roofing, and foundations per the criteria.</v>
          </cell>
        </row>
        <row r="207">
          <cell r="B207" t="str">
            <v xml:space="preserve">Project does include garages and will install a continuous air barrier and inside CO detectors from per the criteria.  </v>
          </cell>
        </row>
        <row r="208">
          <cell r="B208" t="str">
            <v>Project does not include attached garages</v>
          </cell>
        </row>
        <row r="211">
          <cell r="B211" t="str">
            <v>All clothes dryers will be exhausted to the outside</v>
          </cell>
        </row>
        <row r="214">
          <cell r="B214" t="str">
            <v>All wall, floor and joint penetrations will be sealed with a low VOC caulk along with rodent and corrosion proof screens for large openings</v>
          </cell>
        </row>
        <row r="217">
          <cell r="B217" t="str">
            <v>Lead-safe work practices will be used</v>
          </cell>
        </row>
        <row r="218">
          <cell r="B218" t="str">
            <v>Building is either new or built since 1978</v>
          </cell>
        </row>
        <row r="221">
          <cell r="B221" t="str">
            <v>No vinyl or carpet will be used on this project (5 points)</v>
          </cell>
        </row>
        <row r="222">
          <cell r="B222" t="str">
            <v>Project will not qualify for these points</v>
          </cell>
        </row>
        <row r="225">
          <cell r="B225" t="str">
            <v>Project will install a whole-house vacuum system with high-efficiency particulate air filtration (2 points)</v>
          </cell>
        </row>
        <row r="226">
          <cell r="B226" t="str">
            <v>Project will not qualify for these points</v>
          </cell>
        </row>
        <row r="229">
          <cell r="B229" t="str">
            <v>The building maintenance manual will include instructions per the criteria to maintain the green features</v>
          </cell>
        </row>
        <row r="232">
          <cell r="B232" t="str">
            <v>All rental residents will receive an Occupant's Manual explaining the green features of their unit along with other "green" information per the criteria</v>
          </cell>
        </row>
        <row r="233">
          <cell r="B233" t="str">
            <v>All new homeowners will receive an Occupant's Manual explaining the green features of their unit, including maintenance, along with other "green features per the criteria</v>
          </cell>
        </row>
        <row r="236">
          <cell r="B236" t="str">
            <v>All homeowners and rental residents will receive a comprehensive walk-through and orientation using the Occupant's Manual from 8-2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JECT OVERVIEW"/>
      <sheetName val="LOCKED"/>
      <sheetName val="INTENDED METHODS"/>
      <sheetName val="COST DEVELOPMENT"/>
      <sheetName val="COMPLIANCE REPORT"/>
      <sheetName val="REVISIONS"/>
    </sheetNames>
    <sheetDataSet>
      <sheetData sheetId="0"/>
      <sheetData sheetId="1">
        <row r="4">
          <cell r="E4" t="str">
            <v>&lt;blank&gt;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14" sqref="A14"/>
    </sheetView>
  </sheetViews>
  <sheetFormatPr defaultRowHeight="15" x14ac:dyDescent="0.25"/>
  <cols>
    <col min="1" max="1" width="118.140625" customWidth="1"/>
  </cols>
  <sheetData>
    <row r="1" spans="1:1" s="14" customFormat="1" x14ac:dyDescent="0.25">
      <c r="A1" s="4" t="s">
        <v>248</v>
      </c>
    </row>
    <row r="2" spans="1:1" s="14" customFormat="1" x14ac:dyDescent="0.25"/>
    <row r="3" spans="1:1" x14ac:dyDescent="0.25">
      <c r="A3" s="3" t="s">
        <v>245</v>
      </c>
    </row>
    <row r="4" spans="1:1" x14ac:dyDescent="0.25">
      <c r="A4" s="3"/>
    </row>
    <row r="5" spans="1:1" x14ac:dyDescent="0.25">
      <c r="A5" s="3" t="s">
        <v>246</v>
      </c>
    </row>
    <row r="6" spans="1:1" x14ac:dyDescent="0.25">
      <c r="A6" s="3" t="s">
        <v>244</v>
      </c>
    </row>
    <row r="7" spans="1:1" x14ac:dyDescent="0.25">
      <c r="A7" s="3"/>
    </row>
    <row r="8" spans="1:1" x14ac:dyDescent="0.25">
      <c r="A8" s="3" t="s">
        <v>290</v>
      </c>
    </row>
    <row r="10" spans="1:1" x14ac:dyDescent="0.25">
      <c r="A10" s="3" t="s">
        <v>247</v>
      </c>
    </row>
    <row r="12" spans="1:1" x14ac:dyDescent="0.25">
      <c r="A12" s="3"/>
    </row>
    <row r="14" spans="1:1" x14ac:dyDescent="0.25">
      <c r="A14" s="3"/>
    </row>
  </sheetData>
  <pageMargins left="0.7" right="0.7" top="0.75" bottom="0.75" header="0.3" footer="0.3"/>
  <pageSetup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view="pageLayout" workbookViewId="0">
      <selection activeCell="C24" sqref="C24"/>
    </sheetView>
  </sheetViews>
  <sheetFormatPr defaultRowHeight="12.75" x14ac:dyDescent="0.2"/>
  <cols>
    <col min="1" max="1" width="19.85546875" style="34" customWidth="1"/>
    <col min="2" max="2" width="11.7109375" style="34" customWidth="1"/>
    <col min="3" max="3" width="21.7109375" style="34" customWidth="1"/>
    <col min="4" max="4" width="16.85546875" style="34" customWidth="1"/>
    <col min="5" max="5" width="11.5703125" style="34" customWidth="1"/>
    <col min="6" max="6" width="17.28515625" style="34" customWidth="1"/>
    <col min="7" max="7" width="22" style="34" customWidth="1"/>
    <col min="8" max="8" width="17.28515625" style="34" customWidth="1"/>
    <col min="9" max="16384" width="9.140625" style="34"/>
  </cols>
  <sheetData>
    <row r="1" spans="1:8" ht="54" customHeight="1" thickBot="1" x14ac:dyDescent="0.25">
      <c r="A1" s="40" t="s">
        <v>282</v>
      </c>
      <c r="B1" s="40" t="s">
        <v>283</v>
      </c>
      <c r="C1" s="41" t="s">
        <v>284</v>
      </c>
      <c r="D1" s="41" t="s">
        <v>285</v>
      </c>
      <c r="E1" s="41" t="s">
        <v>286</v>
      </c>
      <c r="F1" s="41" t="s">
        <v>288</v>
      </c>
      <c r="G1" s="41" t="s">
        <v>289</v>
      </c>
      <c r="H1" s="41" t="s">
        <v>287</v>
      </c>
    </row>
    <row r="2" spans="1:8" x14ac:dyDescent="0.2">
      <c r="A2" s="42"/>
      <c r="B2" s="42"/>
      <c r="C2" s="42"/>
      <c r="D2" s="42"/>
      <c r="E2" s="42"/>
      <c r="F2" s="42"/>
      <c r="G2" s="42"/>
      <c r="H2" s="42"/>
    </row>
    <row r="3" spans="1:8" x14ac:dyDescent="0.2">
      <c r="A3" s="43"/>
      <c r="B3" s="43"/>
      <c r="C3" s="43"/>
      <c r="D3" s="43"/>
      <c r="E3" s="43"/>
      <c r="F3" s="43"/>
      <c r="G3" s="43"/>
      <c r="H3" s="43"/>
    </row>
    <row r="4" spans="1:8" x14ac:dyDescent="0.2">
      <c r="A4" s="43"/>
      <c r="B4" s="43"/>
      <c r="C4" s="43"/>
      <c r="D4" s="43"/>
      <c r="E4" s="43"/>
      <c r="F4" s="43"/>
      <c r="G4" s="43"/>
      <c r="H4" s="43"/>
    </row>
    <row r="5" spans="1:8" x14ac:dyDescent="0.2">
      <c r="A5" s="43"/>
      <c r="B5" s="43"/>
      <c r="C5" s="43"/>
      <c r="D5" s="43"/>
      <c r="E5" s="43"/>
      <c r="F5" s="43"/>
      <c r="G5" s="43"/>
      <c r="H5" s="43"/>
    </row>
    <row r="6" spans="1:8" x14ac:dyDescent="0.2">
      <c r="A6" s="43"/>
      <c r="B6" s="43"/>
      <c r="C6" s="43"/>
      <c r="D6" s="43"/>
      <c r="E6" s="43"/>
      <c r="F6" s="43"/>
      <c r="G6" s="43"/>
      <c r="H6" s="43"/>
    </row>
    <row r="7" spans="1:8" x14ac:dyDescent="0.2">
      <c r="A7" s="43"/>
      <c r="B7" s="43"/>
      <c r="C7" s="43"/>
      <c r="D7" s="43"/>
      <c r="E7" s="43"/>
      <c r="F7" s="43"/>
      <c r="G7" s="43"/>
      <c r="H7" s="43"/>
    </row>
    <row r="8" spans="1:8" x14ac:dyDescent="0.2">
      <c r="A8" s="43"/>
      <c r="B8" s="43"/>
      <c r="C8" s="43"/>
      <c r="D8" s="43"/>
      <c r="E8" s="43"/>
      <c r="F8" s="43"/>
      <c r="G8" s="43"/>
      <c r="H8" s="43"/>
    </row>
    <row r="9" spans="1:8" x14ac:dyDescent="0.2">
      <c r="A9" s="43"/>
      <c r="B9" s="43"/>
      <c r="C9" s="43"/>
      <c r="D9" s="43"/>
      <c r="E9" s="43"/>
      <c r="F9" s="43"/>
      <c r="G9" s="43"/>
      <c r="H9" s="43"/>
    </row>
    <row r="10" spans="1:8" x14ac:dyDescent="0.2">
      <c r="A10" s="43"/>
      <c r="B10" s="43"/>
      <c r="C10" s="43"/>
      <c r="D10" s="43"/>
      <c r="E10" s="43"/>
      <c r="F10" s="43"/>
      <c r="G10" s="43"/>
      <c r="H10" s="43"/>
    </row>
    <row r="11" spans="1:8" x14ac:dyDescent="0.2">
      <c r="A11" s="43"/>
      <c r="B11" s="43"/>
      <c r="C11" s="43"/>
      <c r="D11" s="43"/>
      <c r="E11" s="43"/>
      <c r="F11" s="43"/>
      <c r="G11" s="43"/>
      <c r="H11" s="43"/>
    </row>
    <row r="12" spans="1:8" x14ac:dyDescent="0.2">
      <c r="A12" s="43"/>
      <c r="B12" s="43"/>
      <c r="C12" s="43"/>
      <c r="D12" s="43"/>
      <c r="E12" s="43"/>
      <c r="F12" s="43"/>
      <c r="G12" s="43"/>
      <c r="H12" s="43"/>
    </row>
    <row r="13" spans="1:8" x14ac:dyDescent="0.2">
      <c r="A13" s="43"/>
      <c r="B13" s="43"/>
      <c r="C13" s="43"/>
      <c r="D13" s="43"/>
      <c r="E13" s="43"/>
      <c r="F13" s="43"/>
      <c r="G13" s="43"/>
      <c r="H13" s="43"/>
    </row>
    <row r="14" spans="1:8" x14ac:dyDescent="0.2">
      <c r="A14" s="43"/>
      <c r="B14" s="43"/>
      <c r="C14" s="43"/>
      <c r="D14" s="43"/>
      <c r="E14" s="43"/>
      <c r="F14" s="43"/>
      <c r="G14" s="43"/>
      <c r="H14" s="43"/>
    </row>
    <row r="15" spans="1:8" x14ac:dyDescent="0.2">
      <c r="A15" s="43"/>
      <c r="B15" s="43"/>
      <c r="C15" s="43"/>
      <c r="D15" s="43"/>
      <c r="E15" s="43"/>
      <c r="F15" s="43"/>
      <c r="G15" s="43"/>
      <c r="H15" s="43"/>
    </row>
    <row r="16" spans="1:8" x14ac:dyDescent="0.2">
      <c r="A16" s="43"/>
      <c r="B16" s="43"/>
      <c r="C16" s="43"/>
      <c r="D16" s="43"/>
      <c r="E16" s="43"/>
      <c r="F16" s="43"/>
      <c r="G16" s="43"/>
      <c r="H16" s="43"/>
    </row>
    <row r="17" spans="1:8" x14ac:dyDescent="0.2">
      <c r="A17" s="43"/>
      <c r="B17" s="43"/>
      <c r="C17" s="43"/>
      <c r="D17" s="43"/>
      <c r="E17" s="43"/>
      <c r="F17" s="43"/>
      <c r="G17" s="43"/>
      <c r="H17" s="43"/>
    </row>
    <row r="18" spans="1:8" x14ac:dyDescent="0.2">
      <c r="A18" s="43"/>
      <c r="B18" s="43"/>
      <c r="C18" s="43"/>
      <c r="D18" s="43"/>
      <c r="E18" s="43"/>
      <c r="F18" s="43"/>
      <c r="G18" s="43"/>
      <c r="H18" s="43"/>
    </row>
    <row r="19" spans="1:8" x14ac:dyDescent="0.2">
      <c r="A19" s="43"/>
      <c r="B19" s="43"/>
      <c r="C19" s="43"/>
      <c r="D19" s="43"/>
      <c r="E19" s="43"/>
      <c r="F19" s="43"/>
      <c r="G19" s="43"/>
      <c r="H19" s="43"/>
    </row>
  </sheetData>
  <pageMargins left="0.75" right="0.75" top="1" bottom="1" header="0.5" footer="0.5"/>
  <pageSetup scale="88" orientation="landscape" horizontalDpi="4294967294" r:id="rId1"/>
  <headerFooter alignWithMargins="0">
    <oddHeader>&amp;L&amp;"Arial,Bold"Form #8&amp;C&amp;"Arial,Bold"Summary of Developer Projects&amp;R&amp;"Arial,Regular"PADDSolicitation for Offers - Big K Site
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view="pageLayout" workbookViewId="0">
      <selection activeCell="B12" sqref="B12"/>
    </sheetView>
  </sheetViews>
  <sheetFormatPr defaultRowHeight="15" x14ac:dyDescent="0.25"/>
  <cols>
    <col min="1" max="1" width="32.7109375" customWidth="1"/>
    <col min="2" max="2" width="16.7109375" customWidth="1"/>
    <col min="3" max="3" width="17.7109375" customWidth="1"/>
    <col min="4" max="4" width="16.28515625" customWidth="1"/>
    <col min="5" max="5" width="12" customWidth="1"/>
    <col min="6" max="6" width="10.85546875" customWidth="1"/>
    <col min="7" max="7" width="4.7109375" customWidth="1"/>
    <col min="9" max="9" width="3.7109375" customWidth="1"/>
    <col min="10" max="10" width="7.42578125" customWidth="1"/>
    <col min="11" max="11" width="8" customWidth="1"/>
    <col min="12" max="12" width="7.5703125" customWidth="1"/>
    <col min="13" max="13" width="4.28515625" style="33" customWidth="1"/>
    <col min="14" max="14" width="10.7109375" customWidth="1"/>
  </cols>
  <sheetData>
    <row r="1" spans="1:14" x14ac:dyDescent="0.25">
      <c r="A1" s="3" t="s">
        <v>7</v>
      </c>
    </row>
    <row r="2" spans="1:14" x14ac:dyDescent="0.25">
      <c r="A2" s="3"/>
    </row>
    <row r="3" spans="1:14" x14ac:dyDescent="0.25">
      <c r="A3" s="3" t="s">
        <v>90</v>
      </c>
      <c r="B3" s="10"/>
      <c r="C3" s="10"/>
    </row>
    <row r="4" spans="1:14" x14ac:dyDescent="0.25">
      <c r="A4" s="3" t="s">
        <v>91</v>
      </c>
      <c r="B4" s="10"/>
      <c r="C4" s="10"/>
    </row>
    <row r="5" spans="1:14" x14ac:dyDescent="0.25">
      <c r="A5" s="3" t="s">
        <v>92</v>
      </c>
      <c r="B5" s="10"/>
      <c r="C5" s="10"/>
    </row>
    <row r="6" spans="1:14" x14ac:dyDescent="0.25">
      <c r="A6" s="3" t="s">
        <v>93</v>
      </c>
      <c r="B6" s="10"/>
    </row>
    <row r="8" spans="1:14" x14ac:dyDescent="0.25">
      <c r="A8" s="4"/>
      <c r="B8" s="35" t="s">
        <v>1</v>
      </c>
      <c r="C8" s="44" t="s">
        <v>3</v>
      </c>
      <c r="D8" s="44"/>
      <c r="E8" s="6"/>
      <c r="F8" s="4"/>
      <c r="I8" s="4"/>
      <c r="J8" s="44"/>
      <c r="K8" s="44"/>
      <c r="L8" s="44"/>
      <c r="M8" s="32"/>
    </row>
    <row r="9" spans="1:14" ht="30" x14ac:dyDescent="0.25">
      <c r="A9" s="4" t="s">
        <v>0</v>
      </c>
      <c r="B9" s="36" t="s">
        <v>2</v>
      </c>
      <c r="C9" s="36" t="s">
        <v>4</v>
      </c>
      <c r="D9" s="36" t="s">
        <v>5</v>
      </c>
      <c r="E9" s="36" t="s">
        <v>6</v>
      </c>
      <c r="I9" s="5"/>
      <c r="J9" s="5"/>
      <c r="K9" s="5"/>
      <c r="L9" s="4"/>
      <c r="M9" s="4"/>
      <c r="N9" s="5"/>
    </row>
  </sheetData>
  <mergeCells count="2">
    <mergeCell ref="J8:L8"/>
    <mergeCell ref="C8:D8"/>
  </mergeCells>
  <pageMargins left="0.7" right="0.7" top="0.94791666666666696" bottom="0.75" header="0.3" footer="0.3"/>
  <pageSetup scale="75" orientation="landscape" r:id="rId1"/>
  <headerFooter>
    <oddHeader>&amp;RPADD Solicitation for Offers - Big K Site
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view="pageLayout" workbookViewId="0">
      <selection activeCell="A6" sqref="A6"/>
    </sheetView>
  </sheetViews>
  <sheetFormatPr defaultRowHeight="15" x14ac:dyDescent="0.25"/>
  <cols>
    <col min="1" max="1" width="26.42578125" customWidth="1"/>
    <col min="2" max="2" width="12.5703125" customWidth="1"/>
    <col min="3" max="3" width="12.5703125" style="33" customWidth="1"/>
    <col min="4" max="4" width="12.85546875" customWidth="1"/>
    <col min="5" max="5" width="12.85546875" style="33" customWidth="1"/>
    <col min="6" max="6" width="12.7109375" customWidth="1"/>
    <col min="7" max="7" width="12.140625" customWidth="1"/>
    <col min="8" max="8" width="13.85546875" customWidth="1"/>
    <col min="9" max="9" width="16.28515625" customWidth="1"/>
  </cols>
  <sheetData>
    <row r="1" spans="1:12" x14ac:dyDescent="0.25">
      <c r="A1" s="3" t="s">
        <v>8</v>
      </c>
    </row>
    <row r="3" spans="1:12" x14ac:dyDescent="0.25">
      <c r="A3" s="33" t="s">
        <v>249</v>
      </c>
    </row>
    <row r="4" spans="1:12" s="14" customFormat="1" x14ac:dyDescent="0.25">
      <c r="A4" s="14" t="s">
        <v>243</v>
      </c>
      <c r="C4" s="33"/>
      <c r="E4" s="33"/>
    </row>
    <row r="6" spans="1:12" ht="30" x14ac:dyDescent="0.25">
      <c r="A6" s="5" t="s">
        <v>0</v>
      </c>
      <c r="B6" s="5" t="s">
        <v>9</v>
      </c>
      <c r="C6" s="5" t="s">
        <v>250</v>
      </c>
      <c r="D6" s="5" t="s">
        <v>10</v>
      </c>
      <c r="E6" s="5" t="s">
        <v>251</v>
      </c>
      <c r="F6" s="5" t="s">
        <v>11</v>
      </c>
      <c r="G6" s="5" t="s">
        <v>12</v>
      </c>
      <c r="H6" s="5" t="s">
        <v>13</v>
      </c>
      <c r="I6" s="5" t="s">
        <v>14</v>
      </c>
      <c r="J6" s="1"/>
      <c r="K6" s="1"/>
      <c r="L6" s="1"/>
    </row>
  </sheetData>
  <pageMargins left="0.7" right="0.7" top="0.94791666666666696" bottom="0.75" header="0.3" footer="0.3"/>
  <pageSetup scale="85" orientation="landscape" r:id="rId1"/>
  <headerFooter>
    <oddHeader>&amp;RPADD Solicitation for Offers - Big K Site
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view="pageLayout" topLeftCell="C1" workbookViewId="0">
      <selection activeCell="C14" sqref="C14"/>
    </sheetView>
  </sheetViews>
  <sheetFormatPr defaultRowHeight="15" x14ac:dyDescent="0.25"/>
  <cols>
    <col min="1" max="1" width="35.5703125" customWidth="1"/>
    <col min="2" max="2" width="19.42578125" customWidth="1"/>
    <col min="5" max="5" width="11.7109375" customWidth="1"/>
    <col min="6" max="6" width="10.5703125" customWidth="1"/>
    <col min="7" max="7" width="11.140625" customWidth="1"/>
  </cols>
  <sheetData>
    <row r="1" spans="1:17" x14ac:dyDescent="0.25">
      <c r="A1" s="3" t="s">
        <v>15</v>
      </c>
    </row>
    <row r="3" spans="1:17" x14ac:dyDescent="0.25">
      <c r="A3" s="4"/>
      <c r="B3" s="4"/>
      <c r="C3" s="4"/>
      <c r="D3" s="44" t="s">
        <v>19</v>
      </c>
      <c r="E3" s="44"/>
      <c r="F3" s="44" t="s">
        <v>22</v>
      </c>
      <c r="G3" s="44"/>
      <c r="H3" s="44" t="s">
        <v>25</v>
      </c>
      <c r="I3" s="44"/>
      <c r="J3" s="44"/>
      <c r="K3" s="44"/>
      <c r="L3" s="44"/>
      <c r="M3" s="44"/>
      <c r="N3" s="44"/>
      <c r="O3" s="44"/>
      <c r="P3" s="44"/>
      <c r="Q3" s="44"/>
    </row>
    <row r="4" spans="1:17" x14ac:dyDescent="0.25">
      <c r="A4" s="4" t="s">
        <v>16</v>
      </c>
      <c r="B4" s="4" t="s">
        <v>17</v>
      </c>
      <c r="C4" s="4" t="s">
        <v>18</v>
      </c>
      <c r="D4" s="4" t="s">
        <v>20</v>
      </c>
      <c r="E4" s="4" t="s">
        <v>21</v>
      </c>
      <c r="F4" s="4" t="s">
        <v>23</v>
      </c>
      <c r="G4" s="4" t="s">
        <v>24</v>
      </c>
      <c r="H4" s="4" t="s">
        <v>26</v>
      </c>
      <c r="I4" s="4" t="s">
        <v>27</v>
      </c>
      <c r="J4" s="4" t="s">
        <v>28</v>
      </c>
      <c r="K4" s="4" t="s">
        <v>29</v>
      </c>
      <c r="L4" s="4" t="s">
        <v>30</v>
      </c>
      <c r="M4" s="4" t="s">
        <v>31</v>
      </c>
      <c r="N4" s="4" t="s">
        <v>32</v>
      </c>
      <c r="O4" s="4" t="s">
        <v>33</v>
      </c>
      <c r="P4" s="4" t="s">
        <v>34</v>
      </c>
      <c r="Q4" s="4" t="s">
        <v>35</v>
      </c>
    </row>
    <row r="16" spans="1:17" x14ac:dyDescent="0.25">
      <c r="A16" s="4" t="s">
        <v>36</v>
      </c>
    </row>
    <row r="17" spans="1:2" x14ac:dyDescent="0.25">
      <c r="A17" t="s">
        <v>37</v>
      </c>
      <c r="B17" s="10"/>
    </row>
    <row r="18" spans="1:2" x14ac:dyDescent="0.25">
      <c r="A18" t="s">
        <v>38</v>
      </c>
      <c r="B18" s="10"/>
    </row>
    <row r="19" spans="1:2" x14ac:dyDescent="0.25">
      <c r="A19" t="s">
        <v>39</v>
      </c>
      <c r="B19" s="10"/>
    </row>
    <row r="20" spans="1:2" x14ac:dyDescent="0.25">
      <c r="A20" t="s">
        <v>40</v>
      </c>
      <c r="B20" s="10"/>
    </row>
    <row r="21" spans="1:2" x14ac:dyDescent="0.25">
      <c r="A21" t="s">
        <v>41</v>
      </c>
      <c r="B21" s="10"/>
    </row>
    <row r="22" spans="1:2" x14ac:dyDescent="0.25">
      <c r="A22" t="s">
        <v>65</v>
      </c>
      <c r="B22" s="10"/>
    </row>
    <row r="23" spans="1:2" x14ac:dyDescent="0.25">
      <c r="A23" t="s">
        <v>64</v>
      </c>
      <c r="B23" s="10"/>
    </row>
    <row r="24" spans="1:2" x14ac:dyDescent="0.25">
      <c r="A24" t="s">
        <v>42</v>
      </c>
      <c r="B24" s="10"/>
    </row>
    <row r="25" spans="1:2" x14ac:dyDescent="0.25">
      <c r="A25" t="s">
        <v>43</v>
      </c>
      <c r="B25" s="10"/>
    </row>
    <row r="26" spans="1:2" x14ac:dyDescent="0.25">
      <c r="A26" t="s">
        <v>44</v>
      </c>
      <c r="B26" s="10"/>
    </row>
    <row r="28" spans="1:2" x14ac:dyDescent="0.25">
      <c r="A28" s="4" t="s">
        <v>45</v>
      </c>
    </row>
    <row r="29" spans="1:2" x14ac:dyDescent="0.25">
      <c r="A29" t="s">
        <v>46</v>
      </c>
      <c r="B29" s="10"/>
    </row>
    <row r="30" spans="1:2" x14ac:dyDescent="0.25">
      <c r="A30" t="s">
        <v>47</v>
      </c>
      <c r="B30" s="10"/>
    </row>
    <row r="31" spans="1:2" x14ac:dyDescent="0.25">
      <c r="A31" t="s">
        <v>48</v>
      </c>
      <c r="B31" s="10"/>
    </row>
  </sheetData>
  <mergeCells count="3">
    <mergeCell ref="D3:E3"/>
    <mergeCell ref="F3:G3"/>
    <mergeCell ref="H3:Q3"/>
  </mergeCells>
  <pageMargins left="0.7" right="0.7" top="0.94791666666666696" bottom="0.75" header="0.3" footer="0.3"/>
  <pageSetup scale="62" fitToHeight="4" orientation="landscape" r:id="rId1"/>
  <headerFooter>
    <oddHeader>&amp;RPADD Solicitation for Offers - Big K Site
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view="pageLayout" workbookViewId="0">
      <selection activeCell="F13" sqref="F13"/>
    </sheetView>
  </sheetViews>
  <sheetFormatPr defaultRowHeight="15" x14ac:dyDescent="0.25"/>
  <cols>
    <col min="1" max="1" width="35.5703125" customWidth="1"/>
    <col min="2" max="2" width="19.42578125" customWidth="1"/>
    <col min="5" max="5" width="9.85546875" customWidth="1"/>
    <col min="6" max="6" width="6" customWidth="1"/>
    <col min="7" max="7" width="10.5703125" customWidth="1"/>
    <col min="8" max="9" width="11.140625" customWidth="1"/>
    <col min="10" max="10" width="5.42578125" customWidth="1"/>
    <col min="13" max="13" width="8.7109375" customWidth="1"/>
    <col min="15" max="15" width="10" customWidth="1"/>
  </cols>
  <sheetData>
    <row r="1" spans="1:15" x14ac:dyDescent="0.25">
      <c r="A1" s="3" t="s">
        <v>49</v>
      </c>
    </row>
    <row r="2" spans="1:15" x14ac:dyDescent="0.25">
      <c r="A2" s="3"/>
    </row>
    <row r="4" spans="1:15" x14ac:dyDescent="0.25">
      <c r="A4" s="4"/>
      <c r="B4" s="4"/>
      <c r="C4" s="4"/>
      <c r="D4" s="44" t="s">
        <v>62</v>
      </c>
      <c r="E4" s="44"/>
      <c r="F4" s="6"/>
      <c r="G4" s="44" t="s">
        <v>52</v>
      </c>
      <c r="H4" s="44"/>
      <c r="I4" s="44"/>
      <c r="K4" s="44" t="s">
        <v>56</v>
      </c>
      <c r="L4" s="44"/>
      <c r="M4" s="44"/>
      <c r="N4" s="44"/>
      <c r="O4" s="44"/>
    </row>
    <row r="5" spans="1:15" ht="45" x14ac:dyDescent="0.25">
      <c r="A5" s="4" t="s">
        <v>16</v>
      </c>
      <c r="B5" s="4" t="s">
        <v>17</v>
      </c>
      <c r="C5" s="4" t="s">
        <v>18</v>
      </c>
      <c r="D5" s="4" t="s">
        <v>50</v>
      </c>
      <c r="E5" s="4" t="s">
        <v>51</v>
      </c>
      <c r="F5" s="4"/>
      <c r="G5" s="4" t="s">
        <v>53</v>
      </c>
      <c r="H5" s="4" t="s">
        <v>54</v>
      </c>
      <c r="I5" s="4" t="s">
        <v>55</v>
      </c>
      <c r="K5" s="5" t="s">
        <v>57</v>
      </c>
      <c r="L5" s="5" t="s">
        <v>58</v>
      </c>
      <c r="M5" s="5" t="s">
        <v>60</v>
      </c>
      <c r="N5" s="5" t="s">
        <v>59</v>
      </c>
      <c r="O5" s="5" t="s">
        <v>63</v>
      </c>
    </row>
    <row r="17" spans="1:1" x14ac:dyDescent="0.25">
      <c r="A17" s="4"/>
    </row>
    <row r="28" spans="1:1" x14ac:dyDescent="0.25">
      <c r="A28" s="4" t="s">
        <v>61</v>
      </c>
    </row>
  </sheetData>
  <mergeCells count="3">
    <mergeCell ref="D4:E4"/>
    <mergeCell ref="G4:I4"/>
    <mergeCell ref="K4:O4"/>
  </mergeCells>
  <pageMargins left="0.7" right="0.7" top="0.94791666666666696" bottom="0.75" header="0.3" footer="0.3"/>
  <pageSetup scale="70" fitToHeight="3" orientation="landscape" r:id="rId1"/>
  <headerFooter>
    <oddHeader>&amp;RPADD Solicitation for Offers - Big K Site
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view="pageLayout" workbookViewId="0">
      <selection activeCell="E17" sqref="E17"/>
    </sheetView>
  </sheetViews>
  <sheetFormatPr defaultRowHeight="15" x14ac:dyDescent="0.25"/>
  <cols>
    <col min="1" max="1" width="41.7109375" customWidth="1"/>
    <col min="2" max="2" width="10.28515625" style="37" customWidth="1"/>
  </cols>
  <sheetData>
    <row r="1" spans="1:12" x14ac:dyDescent="0.25">
      <c r="A1" s="3" t="s">
        <v>66</v>
      </c>
      <c r="B1" s="3"/>
    </row>
    <row r="2" spans="1:12" x14ac:dyDescent="0.25">
      <c r="A2" s="2" t="s">
        <v>291</v>
      </c>
      <c r="B2" s="2"/>
    </row>
    <row r="3" spans="1:12" x14ac:dyDescent="0.25">
      <c r="A3" s="2" t="s">
        <v>84</v>
      </c>
      <c r="B3" s="2"/>
    </row>
    <row r="4" spans="1:12" x14ac:dyDescent="0.25">
      <c r="A4" s="2"/>
      <c r="B4" s="2"/>
    </row>
    <row r="5" spans="1:12" x14ac:dyDescent="0.25">
      <c r="A5" s="2"/>
      <c r="B5" s="2"/>
    </row>
    <row r="6" spans="1:12" x14ac:dyDescent="0.25">
      <c r="B6" s="7" t="s">
        <v>108</v>
      </c>
      <c r="C6" s="7" t="s">
        <v>26</v>
      </c>
      <c r="D6" s="7" t="s">
        <v>27</v>
      </c>
      <c r="E6" s="7" t="s">
        <v>28</v>
      </c>
      <c r="F6" s="7" t="s">
        <v>29</v>
      </c>
      <c r="G6" s="7" t="s">
        <v>30</v>
      </c>
      <c r="H6" s="7" t="s">
        <v>31</v>
      </c>
      <c r="I6" s="7" t="s">
        <v>32</v>
      </c>
      <c r="J6" s="7" t="s">
        <v>33</v>
      </c>
      <c r="K6" s="7" t="s">
        <v>34</v>
      </c>
      <c r="L6" s="7" t="s">
        <v>35</v>
      </c>
    </row>
    <row r="7" spans="1:12" x14ac:dyDescent="0.25">
      <c r="A7" s="4" t="s">
        <v>67</v>
      </c>
      <c r="B7" s="4"/>
    </row>
    <row r="8" spans="1:12" x14ac:dyDescent="0.25"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B9" s="37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</row>
    <row r="10" spans="1:12" x14ac:dyDescent="0.25">
      <c r="B10" s="37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</row>
    <row r="11" spans="1:12" x14ac:dyDescent="0.25">
      <c r="B11" s="37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</row>
    <row r="12" spans="1:12" x14ac:dyDescent="0.25">
      <c r="B12" s="37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</row>
    <row r="13" spans="1:12" x14ac:dyDescent="0.25">
      <c r="B13" s="37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</row>
    <row r="14" spans="1:12" x14ac:dyDescent="0.25">
      <c r="B14" s="37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</row>
    <row r="15" spans="1:12" x14ac:dyDescent="0.25">
      <c r="B15" s="37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</row>
    <row r="16" spans="1:12" x14ac:dyDescent="0.25">
      <c r="B16" s="37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</row>
    <row r="17" spans="1:12" x14ac:dyDescent="0.25">
      <c r="B17" s="3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</row>
    <row r="18" spans="1:12" x14ac:dyDescent="0.25">
      <c r="B18" s="37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</row>
    <row r="19" spans="1:12" x14ac:dyDescent="0.25">
      <c r="B19" s="8" t="s">
        <v>68</v>
      </c>
      <c r="C19" s="8" t="s">
        <v>68</v>
      </c>
      <c r="D19" s="8" t="s">
        <v>68</v>
      </c>
      <c r="E19" s="8" t="s">
        <v>68</v>
      </c>
      <c r="F19" s="8" t="s">
        <v>68</v>
      </c>
      <c r="G19" s="8" t="s">
        <v>68</v>
      </c>
      <c r="H19" s="8" t="s">
        <v>68</v>
      </c>
      <c r="I19" s="8" t="s">
        <v>68</v>
      </c>
      <c r="J19" s="8" t="s">
        <v>68</v>
      </c>
      <c r="K19" s="8" t="s">
        <v>68</v>
      </c>
      <c r="L19" s="8" t="s">
        <v>68</v>
      </c>
    </row>
    <row r="20" spans="1:12" x14ac:dyDescent="0.25">
      <c r="A20" t="s">
        <v>72</v>
      </c>
      <c r="B20" s="9">
        <f>SUM(B8:B19)</f>
        <v>0</v>
      </c>
      <c r="C20" s="9">
        <f>SUM(C8:C19)</f>
        <v>0</v>
      </c>
      <c r="D20" s="9">
        <f t="shared" ref="D20:L20" si="0">SUM(D8:D19)</f>
        <v>0</v>
      </c>
      <c r="E20" s="9">
        <f t="shared" si="0"/>
        <v>0</v>
      </c>
      <c r="F20" s="9">
        <f t="shared" si="0"/>
        <v>0</v>
      </c>
      <c r="G20" s="9">
        <f t="shared" si="0"/>
        <v>0</v>
      </c>
      <c r="H20" s="9">
        <f t="shared" si="0"/>
        <v>0</v>
      </c>
      <c r="I20" s="9">
        <f t="shared" si="0"/>
        <v>0</v>
      </c>
      <c r="J20" s="9">
        <f t="shared" si="0"/>
        <v>0</v>
      </c>
      <c r="K20" s="9">
        <f t="shared" si="0"/>
        <v>0</v>
      </c>
      <c r="L20" s="9">
        <f t="shared" si="0"/>
        <v>0</v>
      </c>
    </row>
    <row r="22" spans="1:12" x14ac:dyDescent="0.25">
      <c r="A22" s="3" t="s">
        <v>69</v>
      </c>
    </row>
    <row r="23" spans="1:12" x14ac:dyDescent="0.25">
      <c r="A23" t="s">
        <v>53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</row>
    <row r="24" spans="1:12" x14ac:dyDescent="0.25">
      <c r="A24" t="s">
        <v>70</v>
      </c>
      <c r="B24" s="37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</row>
    <row r="25" spans="1:12" x14ac:dyDescent="0.25">
      <c r="A25" t="s">
        <v>71</v>
      </c>
      <c r="B25" s="37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</row>
    <row r="26" spans="1:12" x14ac:dyDescent="0.25">
      <c r="B26" s="8" t="s">
        <v>68</v>
      </c>
      <c r="C26" s="8" t="s">
        <v>68</v>
      </c>
      <c r="D26" s="8" t="s">
        <v>68</v>
      </c>
      <c r="E26" s="8" t="s">
        <v>68</v>
      </c>
      <c r="F26" s="8" t="s">
        <v>68</v>
      </c>
      <c r="G26" s="8" t="s">
        <v>68</v>
      </c>
      <c r="H26" s="8" t="s">
        <v>68</v>
      </c>
      <c r="I26" s="8" t="s">
        <v>68</v>
      </c>
      <c r="J26" s="8" t="s">
        <v>68</v>
      </c>
      <c r="K26" s="8" t="s">
        <v>68</v>
      </c>
      <c r="L26" s="8" t="s">
        <v>68</v>
      </c>
    </row>
    <row r="27" spans="1:12" x14ac:dyDescent="0.25">
      <c r="A27" t="s">
        <v>73</v>
      </c>
      <c r="B27" s="9">
        <f>SUM(B23:B26)</f>
        <v>0</v>
      </c>
      <c r="C27" s="9">
        <f>SUM(C23:C26)</f>
        <v>0</v>
      </c>
      <c r="D27" s="9">
        <f t="shared" ref="D27:L27" si="1">SUM(D23:D26)</f>
        <v>0</v>
      </c>
      <c r="E27" s="9">
        <f t="shared" si="1"/>
        <v>0</v>
      </c>
      <c r="F27" s="9">
        <f t="shared" si="1"/>
        <v>0</v>
      </c>
      <c r="G27" s="9">
        <f t="shared" si="1"/>
        <v>0</v>
      </c>
      <c r="H27" s="9">
        <f t="shared" si="1"/>
        <v>0</v>
      </c>
      <c r="I27" s="9">
        <f t="shared" si="1"/>
        <v>0</v>
      </c>
      <c r="J27" s="9">
        <f t="shared" si="1"/>
        <v>0</v>
      </c>
      <c r="K27" s="9">
        <f t="shared" si="1"/>
        <v>0</v>
      </c>
      <c r="L27" s="9">
        <f t="shared" si="1"/>
        <v>0</v>
      </c>
    </row>
    <row r="29" spans="1:12" x14ac:dyDescent="0.25">
      <c r="A29" s="3" t="s">
        <v>74</v>
      </c>
    </row>
    <row r="30" spans="1:12" x14ac:dyDescent="0.25">
      <c r="A30" t="s">
        <v>42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</row>
    <row r="31" spans="1:12" x14ac:dyDescent="0.25">
      <c r="A31" s="33" t="s">
        <v>252</v>
      </c>
      <c r="B31" s="37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</row>
    <row r="32" spans="1:12" x14ac:dyDescent="0.25">
      <c r="A32" s="33" t="s">
        <v>253</v>
      </c>
      <c r="B32" s="37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</row>
    <row r="33" spans="1:12" x14ac:dyDescent="0.25">
      <c r="B33" s="8" t="s">
        <v>68</v>
      </c>
      <c r="C33" s="8" t="s">
        <v>68</v>
      </c>
      <c r="D33" s="8" t="s">
        <v>68</v>
      </c>
      <c r="E33" s="8" t="s">
        <v>68</v>
      </c>
      <c r="F33" s="8" t="s">
        <v>68</v>
      </c>
      <c r="G33" s="8" t="s">
        <v>68</v>
      </c>
      <c r="H33" s="8" t="s">
        <v>68</v>
      </c>
      <c r="I33" s="8" t="s">
        <v>68</v>
      </c>
      <c r="J33" s="8" t="s">
        <v>68</v>
      </c>
      <c r="K33" s="8" t="s">
        <v>68</v>
      </c>
      <c r="L33" s="8" t="s">
        <v>68</v>
      </c>
    </row>
    <row r="34" spans="1:12" x14ac:dyDescent="0.25">
      <c r="A34" t="s">
        <v>76</v>
      </c>
      <c r="B34" s="9">
        <f>SUM(B30:B33)</f>
        <v>0</v>
      </c>
      <c r="C34" s="9">
        <f>SUM(C30:C33)</f>
        <v>0</v>
      </c>
      <c r="D34" s="9">
        <f t="shared" ref="D34:L34" si="2">SUM(D30:D33)</f>
        <v>0</v>
      </c>
      <c r="E34" s="9">
        <f t="shared" si="2"/>
        <v>0</v>
      </c>
      <c r="F34" s="9">
        <f t="shared" si="2"/>
        <v>0</v>
      </c>
      <c r="G34" s="9">
        <f t="shared" si="2"/>
        <v>0</v>
      </c>
      <c r="H34" s="9">
        <f t="shared" si="2"/>
        <v>0</v>
      </c>
      <c r="I34" s="9">
        <f t="shared" si="2"/>
        <v>0</v>
      </c>
      <c r="J34" s="9">
        <f t="shared" si="2"/>
        <v>0</v>
      </c>
      <c r="K34" s="9">
        <f t="shared" si="2"/>
        <v>0</v>
      </c>
      <c r="L34" s="9">
        <f t="shared" si="2"/>
        <v>0</v>
      </c>
    </row>
    <row r="36" spans="1:12" x14ac:dyDescent="0.25">
      <c r="A36" s="3" t="s">
        <v>77</v>
      </c>
      <c r="B36" s="9">
        <f>B20+B27+B34</f>
        <v>0</v>
      </c>
      <c r="C36" s="9">
        <f>C20+C27+C34</f>
        <v>0</v>
      </c>
      <c r="D36" s="9">
        <f t="shared" ref="D36:L36" si="3">D20+D27+D34</f>
        <v>0</v>
      </c>
      <c r="E36" s="9">
        <f t="shared" si="3"/>
        <v>0</v>
      </c>
      <c r="F36" s="9">
        <f t="shared" si="3"/>
        <v>0</v>
      </c>
      <c r="G36" s="9">
        <f t="shared" si="3"/>
        <v>0</v>
      </c>
      <c r="H36" s="9">
        <f t="shared" si="3"/>
        <v>0</v>
      </c>
      <c r="I36" s="9">
        <f t="shared" si="3"/>
        <v>0</v>
      </c>
      <c r="J36" s="9">
        <f t="shared" si="3"/>
        <v>0</v>
      </c>
      <c r="K36" s="9">
        <f t="shared" si="3"/>
        <v>0</v>
      </c>
      <c r="L36" s="9">
        <f t="shared" si="3"/>
        <v>0</v>
      </c>
    </row>
    <row r="38" spans="1:12" x14ac:dyDescent="0.25">
      <c r="A38" s="3" t="s">
        <v>78</v>
      </c>
    </row>
    <row r="39" spans="1:12" x14ac:dyDescent="0.25">
      <c r="A39" t="s">
        <v>53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</row>
    <row r="40" spans="1:12" x14ac:dyDescent="0.25">
      <c r="A40" t="s">
        <v>70</v>
      </c>
      <c r="B40" s="37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</row>
    <row r="41" spans="1:12" x14ac:dyDescent="0.25">
      <c r="A41" t="s">
        <v>79</v>
      </c>
      <c r="B41" s="37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</row>
    <row r="42" spans="1:12" x14ac:dyDescent="0.25">
      <c r="A42" t="s">
        <v>80</v>
      </c>
      <c r="B42" s="37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</row>
    <row r="43" spans="1:12" x14ac:dyDescent="0.25">
      <c r="A43" t="s">
        <v>81</v>
      </c>
      <c r="B43" s="37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</row>
    <row r="44" spans="1:12" x14ac:dyDescent="0.25">
      <c r="A44" t="s">
        <v>75</v>
      </c>
      <c r="B44" s="37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</row>
    <row r="45" spans="1:12" x14ac:dyDescent="0.25">
      <c r="B45" s="8" t="s">
        <v>68</v>
      </c>
      <c r="C45" s="8" t="s">
        <v>68</v>
      </c>
      <c r="D45" s="8" t="s">
        <v>68</v>
      </c>
      <c r="E45" s="8" t="s">
        <v>68</v>
      </c>
      <c r="F45" s="8" t="s">
        <v>68</v>
      </c>
      <c r="G45" s="8" t="s">
        <v>68</v>
      </c>
      <c r="H45" s="8" t="s">
        <v>68</v>
      </c>
      <c r="I45" s="8" t="s">
        <v>68</v>
      </c>
      <c r="J45" s="8" t="s">
        <v>68</v>
      </c>
      <c r="K45" s="8" t="s">
        <v>68</v>
      </c>
      <c r="L45" s="8" t="s">
        <v>68</v>
      </c>
    </row>
    <row r="46" spans="1:12" x14ac:dyDescent="0.25">
      <c r="A46" s="3" t="s">
        <v>82</v>
      </c>
      <c r="B46" s="9">
        <f>SUM(B39:B45)</f>
        <v>0</v>
      </c>
      <c r="C46" s="9">
        <f>SUM(C39:C45)</f>
        <v>0</v>
      </c>
      <c r="D46" s="9">
        <f t="shared" ref="D46:L46" si="4">SUM(D39:D45)</f>
        <v>0</v>
      </c>
      <c r="E46" s="9">
        <f t="shared" si="4"/>
        <v>0</v>
      </c>
      <c r="F46" s="9">
        <f t="shared" si="4"/>
        <v>0</v>
      </c>
      <c r="G46" s="9">
        <f t="shared" si="4"/>
        <v>0</v>
      </c>
      <c r="H46" s="9">
        <f t="shared" si="4"/>
        <v>0</v>
      </c>
      <c r="I46" s="9">
        <f t="shared" si="4"/>
        <v>0</v>
      </c>
      <c r="J46" s="9">
        <f t="shared" si="4"/>
        <v>0</v>
      </c>
      <c r="K46" s="9">
        <f t="shared" si="4"/>
        <v>0</v>
      </c>
      <c r="L46" s="9">
        <f t="shared" si="4"/>
        <v>0</v>
      </c>
    </row>
    <row r="48" spans="1:12" x14ac:dyDescent="0.25">
      <c r="A48" s="3" t="s">
        <v>83</v>
      </c>
      <c r="B48" s="9">
        <f>B36-B46</f>
        <v>0</v>
      </c>
      <c r="C48" s="9">
        <f>C36-C46</f>
        <v>0</v>
      </c>
      <c r="D48" s="9">
        <f t="shared" ref="D48:L48" si="5">D36-D46</f>
        <v>0</v>
      </c>
      <c r="E48" s="9">
        <f t="shared" si="5"/>
        <v>0</v>
      </c>
      <c r="F48" s="9">
        <f t="shared" si="5"/>
        <v>0</v>
      </c>
      <c r="G48" s="9">
        <f t="shared" si="5"/>
        <v>0</v>
      </c>
      <c r="H48" s="9">
        <f t="shared" si="5"/>
        <v>0</v>
      </c>
      <c r="I48" s="9">
        <f t="shared" si="5"/>
        <v>0</v>
      </c>
      <c r="J48" s="9">
        <f t="shared" si="5"/>
        <v>0</v>
      </c>
      <c r="K48" s="9">
        <f t="shared" si="5"/>
        <v>0</v>
      </c>
      <c r="L48" s="9">
        <f t="shared" si="5"/>
        <v>0</v>
      </c>
    </row>
    <row r="50" spans="1:12" x14ac:dyDescent="0.25">
      <c r="A50" t="s">
        <v>45</v>
      </c>
    </row>
    <row r="51" spans="1:12" x14ac:dyDescent="0.25">
      <c r="A51" t="s">
        <v>85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</row>
    <row r="52" spans="1:12" x14ac:dyDescent="0.25">
      <c r="A52" t="s">
        <v>86</v>
      </c>
      <c r="B52" s="37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</row>
    <row r="53" spans="1:12" x14ac:dyDescent="0.25">
      <c r="A53" t="s">
        <v>87</v>
      </c>
      <c r="B53" s="37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</row>
    <row r="54" spans="1:12" x14ac:dyDescent="0.25">
      <c r="B54" s="8" t="s">
        <v>68</v>
      </c>
      <c r="C54" s="8" t="s">
        <v>68</v>
      </c>
      <c r="D54" s="8" t="s">
        <v>68</v>
      </c>
      <c r="E54" s="8" t="s">
        <v>68</v>
      </c>
      <c r="F54" s="8" t="s">
        <v>68</v>
      </c>
      <c r="G54" s="8" t="s">
        <v>68</v>
      </c>
      <c r="H54" s="8" t="s">
        <v>68</v>
      </c>
      <c r="I54" s="8" t="s">
        <v>68</v>
      </c>
      <c r="J54" s="8" t="s">
        <v>68</v>
      </c>
      <c r="K54" s="8" t="s">
        <v>68</v>
      </c>
      <c r="L54" s="8" t="s">
        <v>68</v>
      </c>
    </row>
    <row r="55" spans="1:12" x14ac:dyDescent="0.25">
      <c r="A55" t="s">
        <v>88</v>
      </c>
      <c r="B55" s="9">
        <f>SUM(B51:B54)</f>
        <v>0</v>
      </c>
      <c r="C55" s="9">
        <f>SUM(C51:C54)</f>
        <v>0</v>
      </c>
      <c r="D55" s="9">
        <f t="shared" ref="D55:L55" si="6">SUM(D51:D54)</f>
        <v>0</v>
      </c>
      <c r="E55" s="9">
        <f t="shared" si="6"/>
        <v>0</v>
      </c>
      <c r="F55" s="9">
        <f t="shared" si="6"/>
        <v>0</v>
      </c>
      <c r="G55" s="9">
        <f t="shared" si="6"/>
        <v>0</v>
      </c>
      <c r="H55" s="9">
        <f t="shared" si="6"/>
        <v>0</v>
      </c>
      <c r="I55" s="9">
        <f t="shared" si="6"/>
        <v>0</v>
      </c>
      <c r="J55" s="9">
        <f t="shared" si="6"/>
        <v>0</v>
      </c>
      <c r="K55" s="9">
        <f t="shared" si="6"/>
        <v>0</v>
      </c>
      <c r="L55" s="9">
        <f t="shared" si="6"/>
        <v>0</v>
      </c>
    </row>
    <row r="57" spans="1:12" x14ac:dyDescent="0.25">
      <c r="A57" t="s">
        <v>89</v>
      </c>
      <c r="B57" s="9">
        <f>B48-B55</f>
        <v>0</v>
      </c>
      <c r="C57" s="9">
        <f>C48-C55</f>
        <v>0</v>
      </c>
      <c r="D57" s="9">
        <f t="shared" ref="D57:L57" si="7">D48-D55</f>
        <v>0</v>
      </c>
      <c r="E57" s="9">
        <f t="shared" si="7"/>
        <v>0</v>
      </c>
      <c r="F57" s="9">
        <f t="shared" si="7"/>
        <v>0</v>
      </c>
      <c r="G57" s="9">
        <f t="shared" si="7"/>
        <v>0</v>
      </c>
      <c r="H57" s="9">
        <f t="shared" si="7"/>
        <v>0</v>
      </c>
      <c r="I57" s="9">
        <f t="shared" si="7"/>
        <v>0</v>
      </c>
      <c r="J57" s="9">
        <f t="shared" si="7"/>
        <v>0</v>
      </c>
      <c r="K57" s="9">
        <f t="shared" si="7"/>
        <v>0</v>
      </c>
      <c r="L57" s="9">
        <f t="shared" si="7"/>
        <v>0</v>
      </c>
    </row>
  </sheetData>
  <pageMargins left="0.7" right="0.7" top="0.94791666666666696" bottom="0.75" header="0.3" footer="0.3"/>
  <pageSetup scale="85" fitToHeight="4" orientation="landscape" r:id="rId1"/>
  <headerFooter>
    <oddHeader>&amp;RPADD Solicitation for Offers - Big K Site
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view="pageLayout" workbookViewId="0">
      <selection activeCell="G14" sqref="G14"/>
    </sheetView>
  </sheetViews>
  <sheetFormatPr defaultRowHeight="15" x14ac:dyDescent="0.25"/>
  <cols>
    <col min="1" max="1" width="36.85546875" customWidth="1"/>
    <col min="2" max="2" width="24.140625" customWidth="1"/>
    <col min="3" max="3" width="11.28515625" customWidth="1"/>
    <col min="4" max="4" width="16.85546875" customWidth="1"/>
    <col min="5" max="5" width="13.42578125" customWidth="1"/>
    <col min="7" max="7" width="17.5703125" customWidth="1"/>
    <col min="8" max="8" width="13.42578125" customWidth="1"/>
  </cols>
  <sheetData>
    <row r="1" spans="1:8" x14ac:dyDescent="0.25">
      <c r="A1" s="3" t="s">
        <v>176</v>
      </c>
    </row>
    <row r="3" spans="1:8" x14ac:dyDescent="0.25">
      <c r="A3" s="37" t="s">
        <v>278</v>
      </c>
      <c r="B3" s="26">
        <v>1</v>
      </c>
      <c r="C3" s="14"/>
    </row>
    <row r="4" spans="1:8" x14ac:dyDescent="0.25">
      <c r="A4" s="37" t="s">
        <v>279</v>
      </c>
      <c r="B4" s="26">
        <v>1</v>
      </c>
      <c r="C4" s="14"/>
    </row>
    <row r="5" spans="1:8" x14ac:dyDescent="0.25">
      <c r="A5" s="24" t="s">
        <v>174</v>
      </c>
      <c r="B5" s="26">
        <v>1</v>
      </c>
      <c r="C5" s="23"/>
    </row>
    <row r="6" spans="1:8" s="14" customFormat="1" x14ac:dyDescent="0.25">
      <c r="A6" s="24"/>
      <c r="B6" s="29"/>
      <c r="C6" s="23"/>
    </row>
    <row r="7" spans="1:8" s="14" customFormat="1" x14ac:dyDescent="0.25">
      <c r="A7" s="31" t="s">
        <v>232</v>
      </c>
      <c r="B7" s="3"/>
      <c r="C7" s="23"/>
    </row>
    <row r="8" spans="1:8" s="14" customFormat="1" x14ac:dyDescent="0.25">
      <c r="A8" s="39" t="s">
        <v>233</v>
      </c>
      <c r="B8"/>
      <c r="C8" s="23"/>
      <c r="D8" s="15" t="s">
        <v>274</v>
      </c>
      <c r="E8"/>
    </row>
    <row r="9" spans="1:8" s="14" customFormat="1" x14ac:dyDescent="0.25">
      <c r="A9" s="23" t="s">
        <v>234</v>
      </c>
      <c r="B9" s="10"/>
      <c r="C9" s="23"/>
      <c r="D9" s="23" t="s">
        <v>234</v>
      </c>
      <c r="E9" s="10"/>
    </row>
    <row r="10" spans="1:8" x14ac:dyDescent="0.25">
      <c r="A10" s="30" t="s">
        <v>235</v>
      </c>
      <c r="B10" s="10"/>
      <c r="D10" s="30" t="s">
        <v>235</v>
      </c>
      <c r="E10" s="10"/>
    </row>
    <row r="11" spans="1:8" s="33" customFormat="1" x14ac:dyDescent="0.25">
      <c r="A11" s="30" t="s">
        <v>236</v>
      </c>
      <c r="B11" s="10"/>
      <c r="D11" s="30" t="s">
        <v>241</v>
      </c>
      <c r="E11" s="10"/>
      <c r="G11" s="30"/>
      <c r="H11" s="23"/>
    </row>
    <row r="12" spans="1:8" s="33" customFormat="1" x14ac:dyDescent="0.25">
      <c r="A12" s="30" t="s">
        <v>237</v>
      </c>
      <c r="B12" s="10"/>
      <c r="D12" s="30" t="s">
        <v>237</v>
      </c>
      <c r="E12" s="10"/>
      <c r="G12" s="30"/>
      <c r="H12" s="23"/>
    </row>
    <row r="13" spans="1:8" s="33" customFormat="1" x14ac:dyDescent="0.25">
      <c r="A13" s="30" t="s">
        <v>238</v>
      </c>
      <c r="B13" s="10"/>
      <c r="D13" s="30" t="s">
        <v>238</v>
      </c>
      <c r="E13" s="10"/>
      <c r="G13" s="30"/>
      <c r="H13" s="23"/>
    </row>
    <row r="14" spans="1:8" s="33" customFormat="1" x14ac:dyDescent="0.25">
      <c r="A14" s="30" t="s">
        <v>239</v>
      </c>
      <c r="B14" s="10"/>
      <c r="D14" s="30" t="s">
        <v>239</v>
      </c>
      <c r="E14" s="10"/>
      <c r="G14" s="30"/>
      <c r="H14" s="23"/>
    </row>
    <row r="15" spans="1:8" s="33" customFormat="1" x14ac:dyDescent="0.25">
      <c r="A15" s="30" t="s">
        <v>240</v>
      </c>
      <c r="B15" s="10"/>
      <c r="D15" s="30" t="s">
        <v>242</v>
      </c>
      <c r="E15" s="10"/>
      <c r="G15" s="30"/>
      <c r="H15" s="23"/>
    </row>
    <row r="16" spans="1:8" s="33" customFormat="1" x14ac:dyDescent="0.25">
      <c r="D16" s="30"/>
      <c r="E16" s="23"/>
      <c r="G16" s="30"/>
      <c r="H16" s="23"/>
    </row>
    <row r="17" spans="1:8" s="33" customFormat="1" x14ac:dyDescent="0.25">
      <c r="D17" s="15" t="s">
        <v>276</v>
      </c>
      <c r="G17" s="30"/>
      <c r="H17" s="23"/>
    </row>
    <row r="18" spans="1:8" s="33" customFormat="1" x14ac:dyDescent="0.25">
      <c r="D18" s="23" t="s">
        <v>234</v>
      </c>
      <c r="E18" s="10"/>
      <c r="G18" s="30"/>
      <c r="H18" s="23"/>
    </row>
    <row r="19" spans="1:8" s="33" customFormat="1" x14ac:dyDescent="0.25">
      <c r="A19" s="15" t="s">
        <v>275</v>
      </c>
      <c r="D19" s="30" t="s">
        <v>235</v>
      </c>
      <c r="E19" s="10"/>
      <c r="G19" s="30"/>
      <c r="H19" s="23"/>
    </row>
    <row r="20" spans="1:8" s="33" customFormat="1" x14ac:dyDescent="0.25">
      <c r="A20" s="23" t="s">
        <v>234</v>
      </c>
      <c r="B20" s="10"/>
      <c r="D20" s="30" t="s">
        <v>241</v>
      </c>
      <c r="E20" s="10"/>
      <c r="G20" s="30"/>
      <c r="H20" s="23"/>
    </row>
    <row r="21" spans="1:8" s="33" customFormat="1" x14ac:dyDescent="0.25">
      <c r="A21" s="30" t="s">
        <v>235</v>
      </c>
      <c r="B21" s="10"/>
      <c r="D21" s="30" t="s">
        <v>237</v>
      </c>
      <c r="E21" s="10"/>
      <c r="G21" s="30"/>
      <c r="H21" s="23"/>
    </row>
    <row r="22" spans="1:8" s="33" customFormat="1" x14ac:dyDescent="0.25">
      <c r="A22" s="30" t="s">
        <v>236</v>
      </c>
      <c r="B22" s="10"/>
      <c r="D22" s="30" t="s">
        <v>238</v>
      </c>
      <c r="E22" s="10"/>
      <c r="G22" s="30"/>
      <c r="H22" s="23"/>
    </row>
    <row r="23" spans="1:8" s="33" customFormat="1" x14ac:dyDescent="0.25">
      <c r="A23" s="30" t="s">
        <v>237</v>
      </c>
      <c r="B23" s="10"/>
      <c r="D23" s="30" t="s">
        <v>239</v>
      </c>
      <c r="E23" s="10"/>
      <c r="G23" s="30"/>
      <c r="H23" s="23"/>
    </row>
    <row r="24" spans="1:8" s="33" customFormat="1" x14ac:dyDescent="0.25">
      <c r="A24" s="30" t="s">
        <v>238</v>
      </c>
      <c r="B24" s="10"/>
      <c r="D24" s="30" t="s">
        <v>242</v>
      </c>
      <c r="E24" s="10"/>
      <c r="G24" s="30"/>
      <c r="H24" s="23"/>
    </row>
    <row r="25" spans="1:8" s="33" customFormat="1" x14ac:dyDescent="0.25">
      <c r="A25" s="30" t="s">
        <v>239</v>
      </c>
      <c r="B25" s="10"/>
      <c r="G25" s="30"/>
      <c r="H25" s="23"/>
    </row>
    <row r="26" spans="1:8" s="33" customFormat="1" x14ac:dyDescent="0.25">
      <c r="A26" s="30" t="s">
        <v>240</v>
      </c>
      <c r="B26" s="10"/>
      <c r="G26" s="30"/>
      <c r="H26" s="23"/>
    </row>
    <row r="27" spans="1:8" s="33" customFormat="1" x14ac:dyDescent="0.25">
      <c r="G27" s="30"/>
      <c r="H27" s="23"/>
    </row>
    <row r="28" spans="1:8" s="33" customFormat="1" x14ac:dyDescent="0.25">
      <c r="G28" s="30"/>
      <c r="H28" s="23"/>
    </row>
    <row r="29" spans="1:8" s="33" customFormat="1" x14ac:dyDescent="0.25">
      <c r="A29" s="3" t="s">
        <v>277</v>
      </c>
      <c r="D29" s="30"/>
      <c r="E29" s="23"/>
      <c r="G29" s="30"/>
      <c r="H29" s="23"/>
    </row>
    <row r="31" spans="1:8" x14ac:dyDescent="0.25">
      <c r="B31" s="4" t="s">
        <v>96</v>
      </c>
      <c r="C31" s="7" t="s">
        <v>177</v>
      </c>
      <c r="D31" s="7" t="s">
        <v>97</v>
      </c>
      <c r="E31" s="7" t="s">
        <v>178</v>
      </c>
      <c r="F31" s="7"/>
    </row>
    <row r="32" spans="1:8" x14ac:dyDescent="0.25">
      <c r="A32" s="3" t="s">
        <v>148</v>
      </c>
      <c r="B32" s="14"/>
      <c r="C32" s="14"/>
    </row>
    <row r="33" spans="1:5" x14ac:dyDescent="0.25">
      <c r="A33" s="14" t="s">
        <v>179</v>
      </c>
      <c r="D33" s="9">
        <v>1</v>
      </c>
      <c r="E33" s="27">
        <f>D33/$B$5</f>
        <v>1</v>
      </c>
    </row>
    <row r="34" spans="1:5" x14ac:dyDescent="0.25">
      <c r="A34" s="14" t="s">
        <v>180</v>
      </c>
      <c r="B34" s="14" t="s">
        <v>188</v>
      </c>
      <c r="D34" s="25">
        <v>0</v>
      </c>
      <c r="E34" s="27">
        <f t="shared" ref="E34:E39" si="0">D34/$B$5</f>
        <v>0</v>
      </c>
    </row>
    <row r="35" spans="1:5" x14ac:dyDescent="0.25">
      <c r="A35" s="14" t="s">
        <v>181</v>
      </c>
      <c r="B35" s="14" t="s">
        <v>189</v>
      </c>
      <c r="C35" s="14"/>
      <c r="D35" s="25">
        <v>0</v>
      </c>
      <c r="E35" s="27">
        <f t="shared" si="0"/>
        <v>0</v>
      </c>
    </row>
    <row r="36" spans="1:5" x14ac:dyDescent="0.25">
      <c r="A36" s="14" t="s">
        <v>182</v>
      </c>
      <c r="B36" s="14" t="s">
        <v>187</v>
      </c>
      <c r="C36" s="14" t="s">
        <v>187</v>
      </c>
      <c r="D36" s="25">
        <v>0</v>
      </c>
      <c r="E36" s="27">
        <f t="shared" si="0"/>
        <v>0</v>
      </c>
    </row>
    <row r="37" spans="1:5" x14ac:dyDescent="0.25">
      <c r="A37" s="14" t="s">
        <v>183</v>
      </c>
      <c r="B37" s="14" t="s">
        <v>187</v>
      </c>
      <c r="C37" s="14" t="s">
        <v>187</v>
      </c>
      <c r="D37" s="25">
        <v>0</v>
      </c>
      <c r="E37" s="27">
        <f t="shared" si="0"/>
        <v>0</v>
      </c>
    </row>
    <row r="38" spans="1:5" x14ac:dyDescent="0.25">
      <c r="A38" s="14" t="s">
        <v>184</v>
      </c>
      <c r="B38" s="14" t="s">
        <v>187</v>
      </c>
      <c r="C38" s="14" t="s">
        <v>187</v>
      </c>
      <c r="D38" s="25">
        <v>0</v>
      </c>
      <c r="E38" s="27">
        <f t="shared" si="0"/>
        <v>0</v>
      </c>
    </row>
    <row r="39" spans="1:5" x14ac:dyDescent="0.25">
      <c r="A39" s="14" t="s">
        <v>185</v>
      </c>
      <c r="B39" s="14" t="s">
        <v>188</v>
      </c>
      <c r="D39" s="25">
        <v>0</v>
      </c>
      <c r="E39" s="27">
        <f t="shared" si="0"/>
        <v>0</v>
      </c>
    </row>
    <row r="40" spans="1:5" x14ac:dyDescent="0.25">
      <c r="D40" s="8" t="s">
        <v>68</v>
      </c>
    </row>
    <row r="41" spans="1:5" x14ac:dyDescent="0.25">
      <c r="A41" s="3" t="s">
        <v>186</v>
      </c>
      <c r="D41" s="9">
        <f>SUM(D33:D40)</f>
        <v>1</v>
      </c>
      <c r="E41" s="27">
        <f>D41/$B$5</f>
        <v>1</v>
      </c>
    </row>
    <row r="43" spans="1:5" s="33" customFormat="1" x14ac:dyDescent="0.25">
      <c r="A43" s="3" t="s">
        <v>271</v>
      </c>
      <c r="B43"/>
      <c r="C43"/>
      <c r="D43"/>
      <c r="E43"/>
    </row>
    <row r="44" spans="1:5" s="33" customFormat="1" x14ac:dyDescent="0.25">
      <c r="A44" s="33" t="s">
        <v>254</v>
      </c>
      <c r="B44"/>
      <c r="C44"/>
      <c r="D44" s="9">
        <v>1</v>
      </c>
      <c r="E44" s="27">
        <f t="shared" ref="E44:E49" si="1">D44/$B$5</f>
        <v>1</v>
      </c>
    </row>
    <row r="45" spans="1:5" s="33" customFormat="1" x14ac:dyDescent="0.25">
      <c r="A45" s="33" t="s">
        <v>272</v>
      </c>
      <c r="B45"/>
      <c r="C45"/>
      <c r="D45" s="25">
        <v>0</v>
      </c>
      <c r="E45" s="27">
        <f t="shared" si="1"/>
        <v>0</v>
      </c>
    </row>
    <row r="46" spans="1:5" s="33" customFormat="1" x14ac:dyDescent="0.25">
      <c r="D46" s="25">
        <v>0</v>
      </c>
      <c r="E46" s="27">
        <f t="shared" ref="E46:E47" si="2">D46/$B$5</f>
        <v>0</v>
      </c>
    </row>
    <row r="47" spans="1:5" s="33" customFormat="1" x14ac:dyDescent="0.25">
      <c r="D47" s="25">
        <v>0</v>
      </c>
      <c r="E47" s="27">
        <f t="shared" si="2"/>
        <v>0</v>
      </c>
    </row>
    <row r="48" spans="1:5" s="33" customFormat="1" x14ac:dyDescent="0.25">
      <c r="A48"/>
      <c r="B48"/>
      <c r="C48"/>
      <c r="D48" s="25">
        <v>0</v>
      </c>
      <c r="E48" s="27">
        <f t="shared" si="1"/>
        <v>0</v>
      </c>
    </row>
    <row r="49" spans="1:5" s="33" customFormat="1" x14ac:dyDescent="0.25">
      <c r="A49" s="14" t="s">
        <v>191</v>
      </c>
      <c r="B49" s="14" t="s">
        <v>208</v>
      </c>
      <c r="C49"/>
      <c r="D49" s="25">
        <v>0</v>
      </c>
      <c r="E49" s="27">
        <f t="shared" si="1"/>
        <v>0</v>
      </c>
    </row>
    <row r="50" spans="1:5" s="33" customFormat="1" x14ac:dyDescent="0.25">
      <c r="A50"/>
      <c r="B50"/>
      <c r="C50"/>
      <c r="D50" s="8" t="s">
        <v>68</v>
      </c>
      <c r="E50"/>
    </row>
    <row r="51" spans="1:5" s="33" customFormat="1" x14ac:dyDescent="0.25">
      <c r="A51" s="3" t="s">
        <v>209</v>
      </c>
      <c r="B51"/>
      <c r="C51"/>
      <c r="D51" s="9">
        <f>SUM(D44:D50)</f>
        <v>1</v>
      </c>
      <c r="E51" s="27">
        <f>D51/$B$5</f>
        <v>1</v>
      </c>
    </row>
    <row r="52" spans="1:5" s="33" customFormat="1" x14ac:dyDescent="0.25">
      <c r="A52" s="3"/>
    </row>
    <row r="53" spans="1:5" s="33" customFormat="1" x14ac:dyDescent="0.25">
      <c r="A53" s="3" t="s">
        <v>190</v>
      </c>
    </row>
    <row r="54" spans="1:5" s="33" customFormat="1" x14ac:dyDescent="0.25">
      <c r="A54" s="33" t="s">
        <v>255</v>
      </c>
      <c r="D54" s="9">
        <v>1</v>
      </c>
      <c r="E54" s="27">
        <f t="shared" ref="E54:E70" si="3">D54/$B$5</f>
        <v>1</v>
      </c>
    </row>
    <row r="55" spans="1:5" s="33" customFormat="1" x14ac:dyDescent="0.25">
      <c r="A55" s="33" t="s">
        <v>256</v>
      </c>
      <c r="D55" s="25">
        <v>0</v>
      </c>
      <c r="E55" s="27">
        <f t="shared" si="3"/>
        <v>0</v>
      </c>
    </row>
    <row r="56" spans="1:5" s="33" customFormat="1" x14ac:dyDescent="0.25">
      <c r="A56" s="33" t="s">
        <v>257</v>
      </c>
      <c r="D56" s="25">
        <v>0</v>
      </c>
      <c r="E56" s="27">
        <f t="shared" si="3"/>
        <v>0</v>
      </c>
    </row>
    <row r="57" spans="1:5" s="33" customFormat="1" x14ac:dyDescent="0.25">
      <c r="A57" s="33" t="s">
        <v>258</v>
      </c>
      <c r="D57" s="25">
        <v>0</v>
      </c>
      <c r="E57" s="27">
        <f t="shared" si="3"/>
        <v>0</v>
      </c>
    </row>
    <row r="58" spans="1:5" s="33" customFormat="1" x14ac:dyDescent="0.25">
      <c r="A58" s="33" t="s">
        <v>259</v>
      </c>
      <c r="D58" s="25">
        <v>0</v>
      </c>
      <c r="E58" s="27">
        <f t="shared" si="3"/>
        <v>0</v>
      </c>
    </row>
    <row r="59" spans="1:5" s="33" customFormat="1" x14ac:dyDescent="0.25">
      <c r="A59" s="33" t="s">
        <v>260</v>
      </c>
      <c r="D59" s="25">
        <v>0</v>
      </c>
      <c r="E59" s="27">
        <f t="shared" si="3"/>
        <v>0</v>
      </c>
    </row>
    <row r="60" spans="1:5" s="33" customFormat="1" x14ac:dyDescent="0.25">
      <c r="A60" s="33" t="s">
        <v>261</v>
      </c>
      <c r="D60" s="25">
        <v>0</v>
      </c>
      <c r="E60" s="27">
        <f t="shared" si="3"/>
        <v>0</v>
      </c>
    </row>
    <row r="61" spans="1:5" s="33" customFormat="1" x14ac:dyDescent="0.25">
      <c r="A61" s="33" t="s">
        <v>262</v>
      </c>
      <c r="D61" s="25">
        <v>0</v>
      </c>
      <c r="E61" s="27">
        <f t="shared" si="3"/>
        <v>0</v>
      </c>
    </row>
    <row r="62" spans="1:5" s="33" customFormat="1" x14ac:dyDescent="0.25">
      <c r="A62" s="33" t="s">
        <v>263</v>
      </c>
      <c r="D62" s="25">
        <v>0</v>
      </c>
      <c r="E62" s="27">
        <f t="shared" si="3"/>
        <v>0</v>
      </c>
    </row>
    <row r="63" spans="1:5" s="33" customFormat="1" x14ac:dyDescent="0.25">
      <c r="A63" s="33" t="s">
        <v>264</v>
      </c>
      <c r="D63" s="25">
        <v>0</v>
      </c>
      <c r="E63" s="27">
        <f t="shared" si="3"/>
        <v>0</v>
      </c>
    </row>
    <row r="64" spans="1:5" s="33" customFormat="1" x14ac:dyDescent="0.25">
      <c r="A64" s="33" t="s">
        <v>265</v>
      </c>
      <c r="D64" s="25">
        <v>0</v>
      </c>
      <c r="E64" s="27">
        <f t="shared" si="3"/>
        <v>0</v>
      </c>
    </row>
    <row r="65" spans="1:5" s="33" customFormat="1" x14ac:dyDescent="0.25">
      <c r="A65" s="33" t="s">
        <v>266</v>
      </c>
      <c r="D65" s="25">
        <v>0</v>
      </c>
      <c r="E65" s="27">
        <f t="shared" si="3"/>
        <v>0</v>
      </c>
    </row>
    <row r="66" spans="1:5" s="33" customFormat="1" x14ac:dyDescent="0.25">
      <c r="A66" s="33" t="s">
        <v>98</v>
      </c>
      <c r="D66" s="25">
        <v>0</v>
      </c>
      <c r="E66" s="27">
        <f t="shared" si="3"/>
        <v>0</v>
      </c>
    </row>
    <row r="67" spans="1:5" s="33" customFormat="1" x14ac:dyDescent="0.25">
      <c r="A67" s="33" t="s">
        <v>267</v>
      </c>
      <c r="D67" s="25">
        <v>0</v>
      </c>
      <c r="E67" s="27">
        <f t="shared" si="3"/>
        <v>0</v>
      </c>
    </row>
    <row r="68" spans="1:5" s="33" customFormat="1" x14ac:dyDescent="0.25">
      <c r="A68" s="33" t="s">
        <v>268</v>
      </c>
      <c r="D68" s="25">
        <v>0</v>
      </c>
      <c r="E68" s="27">
        <f t="shared" si="3"/>
        <v>0</v>
      </c>
    </row>
    <row r="69" spans="1:5" s="33" customFormat="1" x14ac:dyDescent="0.25">
      <c r="A69" s="33" t="s">
        <v>269</v>
      </c>
      <c r="D69" s="25">
        <v>0</v>
      </c>
      <c r="E69" s="27">
        <f t="shared" si="3"/>
        <v>0</v>
      </c>
    </row>
    <row r="70" spans="1:5" s="33" customFormat="1" x14ac:dyDescent="0.25">
      <c r="A70" s="33" t="s">
        <v>270</v>
      </c>
      <c r="D70" s="25">
        <v>0</v>
      </c>
      <c r="E70" s="27">
        <f t="shared" si="3"/>
        <v>0</v>
      </c>
    </row>
    <row r="71" spans="1:5" s="33" customFormat="1" x14ac:dyDescent="0.25">
      <c r="A71" s="14" t="s">
        <v>191</v>
      </c>
      <c r="B71" s="14" t="s">
        <v>194</v>
      </c>
      <c r="C71"/>
      <c r="D71" s="25">
        <v>0</v>
      </c>
      <c r="E71" s="27">
        <f>D71/$B$5</f>
        <v>0</v>
      </c>
    </row>
    <row r="72" spans="1:5" s="33" customFormat="1" x14ac:dyDescent="0.25">
      <c r="A72"/>
      <c r="B72"/>
      <c r="C72"/>
      <c r="D72" s="8" t="s">
        <v>68</v>
      </c>
      <c r="E72"/>
    </row>
    <row r="73" spans="1:5" s="33" customFormat="1" x14ac:dyDescent="0.25">
      <c r="A73" s="3" t="s">
        <v>192</v>
      </c>
      <c r="B73"/>
      <c r="C73"/>
      <c r="D73" s="11">
        <f>SUM(D54:D72)</f>
        <v>1</v>
      </c>
      <c r="E73" s="38">
        <f>D73/$B$5</f>
        <v>1</v>
      </c>
    </row>
    <row r="74" spans="1:5" s="33" customFormat="1" x14ac:dyDescent="0.25">
      <c r="A74" s="3"/>
    </row>
    <row r="75" spans="1:5" x14ac:dyDescent="0.25">
      <c r="A75" s="33" t="s">
        <v>273</v>
      </c>
      <c r="B75" s="14" t="s">
        <v>193</v>
      </c>
      <c r="D75" s="25">
        <v>0</v>
      </c>
      <c r="E75" s="27">
        <f>D75/$B$4</f>
        <v>0</v>
      </c>
    </row>
    <row r="77" spans="1:5" x14ac:dyDescent="0.25">
      <c r="A77" s="3" t="s">
        <v>196</v>
      </c>
    </row>
    <row r="78" spans="1:5" x14ac:dyDescent="0.25">
      <c r="A78" s="14" t="s">
        <v>195</v>
      </c>
      <c r="B78" s="14" t="s">
        <v>206</v>
      </c>
      <c r="D78" s="9">
        <v>1</v>
      </c>
      <c r="E78" s="27">
        <f t="shared" ref="E78:E87" si="4">D78/$B$5</f>
        <v>1</v>
      </c>
    </row>
    <row r="79" spans="1:5" x14ac:dyDescent="0.25">
      <c r="A79" s="14" t="s">
        <v>197</v>
      </c>
      <c r="B79" s="14" t="s">
        <v>194</v>
      </c>
      <c r="D79" s="25">
        <v>0</v>
      </c>
      <c r="E79" s="27">
        <f t="shared" si="4"/>
        <v>0</v>
      </c>
    </row>
    <row r="80" spans="1:5" x14ac:dyDescent="0.25">
      <c r="A80" s="14" t="s">
        <v>198</v>
      </c>
      <c r="B80" s="14" t="s">
        <v>187</v>
      </c>
      <c r="C80" s="14" t="s">
        <v>187</v>
      </c>
      <c r="D80" s="25">
        <v>0</v>
      </c>
      <c r="E80" s="27">
        <f t="shared" si="4"/>
        <v>0</v>
      </c>
    </row>
    <row r="81" spans="1:5" x14ac:dyDescent="0.25">
      <c r="A81" s="14" t="s">
        <v>199</v>
      </c>
      <c r="B81" s="14" t="s">
        <v>187</v>
      </c>
      <c r="C81" s="14" t="s">
        <v>187</v>
      </c>
      <c r="D81" s="25">
        <v>0</v>
      </c>
      <c r="E81" s="27">
        <f t="shared" si="4"/>
        <v>0</v>
      </c>
    </row>
    <row r="82" spans="1:5" x14ac:dyDescent="0.25">
      <c r="A82" s="14" t="s">
        <v>200</v>
      </c>
      <c r="B82" s="14" t="s">
        <v>187</v>
      </c>
      <c r="C82" s="14" t="s">
        <v>187</v>
      </c>
      <c r="D82" s="25">
        <v>0</v>
      </c>
      <c r="E82" s="27">
        <f t="shared" si="4"/>
        <v>0</v>
      </c>
    </row>
    <row r="83" spans="1:5" x14ac:dyDescent="0.25">
      <c r="A83" s="14" t="s">
        <v>201</v>
      </c>
      <c r="B83" s="14" t="s">
        <v>187</v>
      </c>
      <c r="C83" s="14" t="s">
        <v>187</v>
      </c>
      <c r="D83" s="25">
        <v>0</v>
      </c>
      <c r="E83" s="27">
        <f t="shared" si="4"/>
        <v>0</v>
      </c>
    </row>
    <row r="84" spans="1:5" x14ac:dyDescent="0.25">
      <c r="A84" s="14" t="s">
        <v>202</v>
      </c>
      <c r="B84" s="14" t="s">
        <v>206</v>
      </c>
      <c r="D84" s="25">
        <v>0</v>
      </c>
      <c r="E84" s="27">
        <f t="shared" si="4"/>
        <v>0</v>
      </c>
    </row>
    <row r="85" spans="1:5" x14ac:dyDescent="0.25">
      <c r="A85" s="14" t="s">
        <v>203</v>
      </c>
      <c r="B85" s="14" t="s">
        <v>187</v>
      </c>
      <c r="C85" s="14" t="s">
        <v>187</v>
      </c>
      <c r="D85" s="25">
        <v>0</v>
      </c>
      <c r="E85" s="27">
        <f t="shared" si="4"/>
        <v>0</v>
      </c>
    </row>
    <row r="86" spans="1:5" x14ac:dyDescent="0.25">
      <c r="A86" s="14" t="s">
        <v>204</v>
      </c>
      <c r="B86" s="14" t="s">
        <v>187</v>
      </c>
      <c r="C86" s="14" t="s">
        <v>187</v>
      </c>
      <c r="D86" s="25">
        <v>0</v>
      </c>
      <c r="E86" s="27">
        <f t="shared" si="4"/>
        <v>0</v>
      </c>
    </row>
    <row r="87" spans="1:5" x14ac:dyDescent="0.25">
      <c r="A87" s="14" t="s">
        <v>191</v>
      </c>
      <c r="B87" s="14" t="s">
        <v>207</v>
      </c>
      <c r="D87" s="25">
        <v>0</v>
      </c>
      <c r="E87" s="27">
        <f t="shared" si="4"/>
        <v>0</v>
      </c>
    </row>
    <row r="88" spans="1:5" x14ac:dyDescent="0.25">
      <c r="D88" s="8" t="s">
        <v>68</v>
      </c>
    </row>
    <row r="89" spans="1:5" x14ac:dyDescent="0.25">
      <c r="A89" s="3" t="s">
        <v>205</v>
      </c>
      <c r="D89" s="11">
        <f>SUM(D78:D88)</f>
        <v>1</v>
      </c>
      <c r="E89" s="38">
        <f>D89/$B$5</f>
        <v>1</v>
      </c>
    </row>
    <row r="91" spans="1:5" x14ac:dyDescent="0.25">
      <c r="A91" s="3" t="s">
        <v>210</v>
      </c>
    </row>
    <row r="92" spans="1:5" x14ac:dyDescent="0.25">
      <c r="A92" s="14" t="s">
        <v>211</v>
      </c>
      <c r="B92" s="14" t="s">
        <v>187</v>
      </c>
      <c r="C92" s="14" t="s">
        <v>187</v>
      </c>
      <c r="D92" s="9">
        <v>1</v>
      </c>
      <c r="E92" s="27">
        <f t="shared" ref="E92:E97" si="5">D92/$B$5</f>
        <v>1</v>
      </c>
    </row>
    <row r="93" spans="1:5" x14ac:dyDescent="0.25">
      <c r="A93" s="14" t="s">
        <v>212</v>
      </c>
      <c r="B93" s="14" t="s">
        <v>187</v>
      </c>
      <c r="C93" s="14" t="s">
        <v>187</v>
      </c>
      <c r="D93" s="25">
        <v>0</v>
      </c>
      <c r="E93" s="27">
        <f t="shared" si="5"/>
        <v>0</v>
      </c>
    </row>
    <row r="94" spans="1:5" x14ac:dyDescent="0.25">
      <c r="A94" s="14" t="s">
        <v>213</v>
      </c>
      <c r="B94" s="14" t="s">
        <v>187</v>
      </c>
      <c r="C94" s="14" t="s">
        <v>187</v>
      </c>
      <c r="D94" s="25">
        <v>0</v>
      </c>
      <c r="E94" s="27">
        <f t="shared" si="5"/>
        <v>0</v>
      </c>
    </row>
    <row r="95" spans="1:5" x14ac:dyDescent="0.25">
      <c r="A95" s="14" t="s">
        <v>214</v>
      </c>
      <c r="B95" s="14" t="s">
        <v>187</v>
      </c>
      <c r="C95" s="14" t="s">
        <v>187</v>
      </c>
      <c r="D95" s="25">
        <v>0</v>
      </c>
      <c r="E95" s="27">
        <f t="shared" si="5"/>
        <v>0</v>
      </c>
    </row>
    <row r="96" spans="1:5" x14ac:dyDescent="0.25">
      <c r="A96" s="14" t="s">
        <v>215</v>
      </c>
      <c r="B96" s="14" t="s">
        <v>187</v>
      </c>
      <c r="C96" s="14" t="s">
        <v>187</v>
      </c>
      <c r="D96" s="25">
        <v>0</v>
      </c>
      <c r="E96" s="27">
        <f t="shared" si="5"/>
        <v>0</v>
      </c>
    </row>
    <row r="97" spans="1:5" x14ac:dyDescent="0.25">
      <c r="A97" s="14" t="s">
        <v>191</v>
      </c>
      <c r="B97" s="14" t="s">
        <v>217</v>
      </c>
      <c r="D97" s="25">
        <v>0</v>
      </c>
      <c r="E97" s="27">
        <f t="shared" si="5"/>
        <v>0</v>
      </c>
    </row>
    <row r="98" spans="1:5" x14ac:dyDescent="0.25">
      <c r="D98" s="8" t="s">
        <v>68</v>
      </c>
    </row>
    <row r="99" spans="1:5" x14ac:dyDescent="0.25">
      <c r="A99" s="3" t="s">
        <v>216</v>
      </c>
      <c r="D99" s="9">
        <f>SUM(D92:D98)</f>
        <v>1</v>
      </c>
      <c r="E99" s="27">
        <f>D99/$B$5</f>
        <v>1</v>
      </c>
    </row>
    <row r="101" spans="1:5" ht="30" x14ac:dyDescent="0.25">
      <c r="A101" s="3" t="s">
        <v>218</v>
      </c>
      <c r="B101" s="1" t="s">
        <v>219</v>
      </c>
      <c r="D101" s="9">
        <v>1</v>
      </c>
      <c r="E101" s="27">
        <f>D101/$B$5</f>
        <v>1</v>
      </c>
    </row>
    <row r="102" spans="1:5" x14ac:dyDescent="0.25">
      <c r="D102" s="8" t="s">
        <v>68</v>
      </c>
    </row>
    <row r="103" spans="1:5" x14ac:dyDescent="0.25">
      <c r="A103" s="3" t="s">
        <v>220</v>
      </c>
      <c r="D103" s="9">
        <f>D41+D51+D73+D89+D99+D101</f>
        <v>6</v>
      </c>
      <c r="E103" s="27">
        <f>D103/$B$5</f>
        <v>6</v>
      </c>
    </row>
    <row r="105" spans="1:5" ht="30" x14ac:dyDescent="0.25">
      <c r="A105" s="1" t="s">
        <v>221</v>
      </c>
      <c r="B105" s="9">
        <v>0</v>
      </c>
      <c r="D105" s="9"/>
    </row>
    <row r="106" spans="1:5" x14ac:dyDescent="0.25">
      <c r="A106" s="14" t="s">
        <v>224</v>
      </c>
      <c r="B106" s="12">
        <v>0</v>
      </c>
      <c r="D106" s="9"/>
    </row>
    <row r="107" spans="1:5" x14ac:dyDescent="0.25">
      <c r="B107" s="8" t="s">
        <v>68</v>
      </c>
    </row>
    <row r="108" spans="1:5" x14ac:dyDescent="0.25">
      <c r="A108" s="14" t="s">
        <v>222</v>
      </c>
      <c r="B108" s="9">
        <f>B105*B106</f>
        <v>0</v>
      </c>
      <c r="D108" s="9"/>
    </row>
    <row r="110" spans="1:5" x14ac:dyDescent="0.25">
      <c r="A110" s="3" t="s">
        <v>223</v>
      </c>
    </row>
  </sheetData>
  <pageMargins left="0.16" right="0.15" top="0.8" bottom="0.53" header="0.45" footer="0.2"/>
  <pageSetup scale="61" fitToHeight="3" orientation="landscape" r:id="rId1"/>
  <headerFooter alignWithMargins="0">
    <oddHeader>&amp;RPADD Solicitation for Offers - Big K Site
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view="pageLayout" workbookViewId="0">
      <selection activeCell="D33" sqref="D33"/>
    </sheetView>
  </sheetViews>
  <sheetFormatPr defaultRowHeight="15" x14ac:dyDescent="0.25"/>
  <cols>
    <col min="1" max="1" width="39.28515625" customWidth="1"/>
    <col min="2" max="2" width="14" customWidth="1"/>
    <col min="3" max="3" width="8.28515625" customWidth="1"/>
    <col min="4" max="4" width="10.42578125" customWidth="1"/>
    <col min="5" max="5" width="10.28515625" customWidth="1"/>
    <col min="6" max="6" width="10.140625" customWidth="1"/>
    <col min="8" max="8" width="25.28515625" customWidth="1"/>
  </cols>
  <sheetData>
    <row r="1" spans="1:12" x14ac:dyDescent="0.25">
      <c r="A1" s="3" t="s">
        <v>137</v>
      </c>
    </row>
    <row r="2" spans="1:12" s="14" customFormat="1" x14ac:dyDescent="0.25">
      <c r="A2" s="3"/>
    </row>
    <row r="3" spans="1:12" s="14" customFormat="1" x14ac:dyDescent="0.25">
      <c r="A3" s="3"/>
    </row>
    <row r="4" spans="1:12" s="14" customFormat="1" x14ac:dyDescent="0.25">
      <c r="A4" s="3"/>
    </row>
    <row r="5" spans="1:12" x14ac:dyDescent="0.25">
      <c r="H5" s="24" t="s">
        <v>174</v>
      </c>
      <c r="I5" s="26">
        <f>'5 Acq. &amp; Development Costs'!$B$5</f>
        <v>1</v>
      </c>
    </row>
    <row r="6" spans="1:12" s="14" customFormat="1" x14ac:dyDescent="0.25">
      <c r="H6" s="24"/>
      <c r="I6" s="24"/>
      <c r="J6" s="23"/>
      <c r="K6" s="23"/>
    </row>
    <row r="7" spans="1:12" x14ac:dyDescent="0.25">
      <c r="A7" s="3" t="s">
        <v>173</v>
      </c>
      <c r="H7" s="3" t="s">
        <v>172</v>
      </c>
    </row>
    <row r="9" spans="1:12" x14ac:dyDescent="0.25">
      <c r="A9" s="3" t="s">
        <v>138</v>
      </c>
      <c r="B9" s="4" t="s">
        <v>142</v>
      </c>
      <c r="C9" s="4" t="s">
        <v>143</v>
      </c>
      <c r="D9" s="4" t="s">
        <v>144</v>
      </c>
      <c r="E9" s="4" t="s">
        <v>145</v>
      </c>
      <c r="F9" s="7" t="s">
        <v>146</v>
      </c>
      <c r="H9" s="4"/>
      <c r="K9" s="7" t="s">
        <v>146</v>
      </c>
      <c r="L9" s="7" t="s">
        <v>175</v>
      </c>
    </row>
    <row r="10" spans="1:12" x14ac:dyDescent="0.25">
      <c r="A10" t="s">
        <v>139</v>
      </c>
      <c r="C10" t="s">
        <v>169</v>
      </c>
      <c r="H10" s="14" t="s">
        <v>99</v>
      </c>
      <c r="K10" s="9">
        <v>0</v>
      </c>
      <c r="L10" s="27">
        <f>K10/$I$5</f>
        <v>0</v>
      </c>
    </row>
    <row r="11" spans="1:12" x14ac:dyDescent="0.25">
      <c r="A11" t="s">
        <v>140</v>
      </c>
      <c r="C11" t="s">
        <v>170</v>
      </c>
      <c r="H11" s="14" t="s">
        <v>225</v>
      </c>
      <c r="K11">
        <v>0</v>
      </c>
      <c r="L11" s="27">
        <f t="shared" ref="L11:L15" si="0">K11/$I$5</f>
        <v>0</v>
      </c>
    </row>
    <row r="12" spans="1:12" x14ac:dyDescent="0.25">
      <c r="A12" t="s">
        <v>141</v>
      </c>
      <c r="H12" s="14" t="s">
        <v>226</v>
      </c>
      <c r="K12">
        <v>0</v>
      </c>
      <c r="L12" s="27">
        <f t="shared" si="0"/>
        <v>0</v>
      </c>
    </row>
    <row r="13" spans="1:12" x14ac:dyDescent="0.25">
      <c r="A13" t="s">
        <v>147</v>
      </c>
      <c r="H13" s="14" t="s">
        <v>227</v>
      </c>
      <c r="K13">
        <v>0</v>
      </c>
      <c r="L13" s="27">
        <f t="shared" si="0"/>
        <v>0</v>
      </c>
    </row>
    <row r="14" spans="1:12" x14ac:dyDescent="0.25">
      <c r="H14" s="14" t="s">
        <v>228</v>
      </c>
      <c r="K14">
        <v>0</v>
      </c>
      <c r="L14" s="27">
        <f t="shared" si="0"/>
        <v>0</v>
      </c>
    </row>
    <row r="15" spans="1:12" x14ac:dyDescent="0.25">
      <c r="H15" s="14" t="s">
        <v>218</v>
      </c>
      <c r="K15">
        <v>0</v>
      </c>
      <c r="L15" s="27">
        <f t="shared" si="0"/>
        <v>0</v>
      </c>
    </row>
    <row r="16" spans="1:12" x14ac:dyDescent="0.25">
      <c r="F16" s="8" t="s">
        <v>68</v>
      </c>
      <c r="K16" s="8" t="s">
        <v>68</v>
      </c>
    </row>
    <row r="17" spans="1:12" x14ac:dyDescent="0.25">
      <c r="A17" t="s">
        <v>152</v>
      </c>
      <c r="F17" s="9">
        <f>SUM(F10:F16)</f>
        <v>0</v>
      </c>
      <c r="H17" s="28" t="s">
        <v>229</v>
      </c>
      <c r="K17" s="9">
        <f>SUM(K10:K16)</f>
        <v>0</v>
      </c>
      <c r="L17" s="27">
        <f>K17/$I$5</f>
        <v>0</v>
      </c>
    </row>
    <row r="19" spans="1:12" x14ac:dyDescent="0.25">
      <c r="A19" s="3" t="s">
        <v>148</v>
      </c>
    </row>
    <row r="20" spans="1:12" x14ac:dyDescent="0.25">
      <c r="A20" t="s">
        <v>149</v>
      </c>
    </row>
    <row r="21" spans="1:12" x14ac:dyDescent="0.25">
      <c r="A21" t="s">
        <v>150</v>
      </c>
    </row>
    <row r="24" spans="1:12" x14ac:dyDescent="0.25">
      <c r="F24" s="8" t="s">
        <v>68</v>
      </c>
    </row>
    <row r="25" spans="1:12" x14ac:dyDescent="0.25">
      <c r="A25" t="s">
        <v>151</v>
      </c>
      <c r="F25" s="9">
        <f>SUM(F20:F24)</f>
        <v>0</v>
      </c>
    </row>
    <row r="27" spans="1:12" x14ac:dyDescent="0.25">
      <c r="A27" s="3" t="s">
        <v>153</v>
      </c>
    </row>
    <row r="28" spans="1:12" x14ac:dyDescent="0.25">
      <c r="A28" t="s">
        <v>139</v>
      </c>
      <c r="C28" t="s">
        <v>169</v>
      </c>
    </row>
    <row r="29" spans="1:12" x14ac:dyDescent="0.25">
      <c r="A29" t="s">
        <v>140</v>
      </c>
      <c r="C29" t="s">
        <v>170</v>
      </c>
    </row>
    <row r="30" spans="1:12" x14ac:dyDescent="0.25">
      <c r="A30" t="s">
        <v>141</v>
      </c>
    </row>
    <row r="31" spans="1:12" x14ac:dyDescent="0.25">
      <c r="A31" t="s">
        <v>147</v>
      </c>
    </row>
    <row r="34" spans="1:6" x14ac:dyDescent="0.25">
      <c r="F34" s="8" t="s">
        <v>68</v>
      </c>
    </row>
    <row r="35" spans="1:6" x14ac:dyDescent="0.25">
      <c r="A35" t="s">
        <v>161</v>
      </c>
      <c r="F35" s="9">
        <f>SUM(F28:F34)</f>
        <v>0</v>
      </c>
    </row>
    <row r="37" spans="1:6" x14ac:dyDescent="0.25">
      <c r="A37" s="3" t="s">
        <v>154</v>
      </c>
    </row>
    <row r="38" spans="1:6" x14ac:dyDescent="0.25">
      <c r="A38" s="15" t="s">
        <v>156</v>
      </c>
      <c r="B38" s="15" t="s">
        <v>157</v>
      </c>
    </row>
    <row r="39" spans="1:6" x14ac:dyDescent="0.25">
      <c r="A39" t="s">
        <v>155</v>
      </c>
      <c r="B39" t="s">
        <v>158</v>
      </c>
    </row>
    <row r="40" spans="1:6" x14ac:dyDescent="0.25">
      <c r="A40" t="s">
        <v>141</v>
      </c>
      <c r="B40" t="s">
        <v>159</v>
      </c>
    </row>
    <row r="41" spans="1:6" x14ac:dyDescent="0.25">
      <c r="A41" t="s">
        <v>141</v>
      </c>
      <c r="B41" t="s">
        <v>160</v>
      </c>
    </row>
    <row r="42" spans="1:6" x14ac:dyDescent="0.25">
      <c r="B42" t="s">
        <v>147</v>
      </c>
    </row>
    <row r="45" spans="1:6" x14ac:dyDescent="0.25">
      <c r="F45" s="8" t="s">
        <v>68</v>
      </c>
    </row>
    <row r="46" spans="1:6" x14ac:dyDescent="0.25">
      <c r="A46" t="s">
        <v>162</v>
      </c>
      <c r="F46" s="9">
        <f>SUM(F39:F45)</f>
        <v>0</v>
      </c>
    </row>
    <row r="48" spans="1:6" x14ac:dyDescent="0.25">
      <c r="A48" s="3" t="s">
        <v>163</v>
      </c>
      <c r="F48" s="11">
        <f>F17+F25+F35+F46</f>
        <v>0</v>
      </c>
    </row>
    <row r="50" spans="1:6" x14ac:dyDescent="0.25">
      <c r="A50" s="3" t="s">
        <v>165</v>
      </c>
      <c r="B50" s="4" t="s">
        <v>143</v>
      </c>
      <c r="C50" s="4" t="s">
        <v>144</v>
      </c>
      <c r="D50" s="4" t="s">
        <v>145</v>
      </c>
      <c r="E50" s="4" t="s">
        <v>164</v>
      </c>
      <c r="F50" s="7" t="s">
        <v>146</v>
      </c>
    </row>
    <row r="51" spans="1:6" x14ac:dyDescent="0.25">
      <c r="A51" t="s">
        <v>155</v>
      </c>
      <c r="B51" t="s">
        <v>169</v>
      </c>
      <c r="F51" s="9">
        <v>0</v>
      </c>
    </row>
    <row r="52" spans="1:6" x14ac:dyDescent="0.25">
      <c r="A52" s="16" t="s">
        <v>155</v>
      </c>
      <c r="B52" t="s">
        <v>170</v>
      </c>
      <c r="F52">
        <v>0</v>
      </c>
    </row>
    <row r="53" spans="1:6" x14ac:dyDescent="0.25">
      <c r="A53" t="s">
        <v>166</v>
      </c>
      <c r="B53" t="s">
        <v>171</v>
      </c>
      <c r="F53">
        <v>0</v>
      </c>
    </row>
    <row r="54" spans="1:6" x14ac:dyDescent="0.25">
      <c r="A54" s="16" t="s">
        <v>167</v>
      </c>
      <c r="F54">
        <v>0</v>
      </c>
    </row>
    <row r="55" spans="1:6" x14ac:dyDescent="0.25">
      <c r="A55" t="s">
        <v>168</v>
      </c>
      <c r="F55">
        <v>0</v>
      </c>
    </row>
    <row r="56" spans="1:6" x14ac:dyDescent="0.25">
      <c r="F56" s="8" t="s">
        <v>68</v>
      </c>
    </row>
    <row r="57" spans="1:6" x14ac:dyDescent="0.25">
      <c r="F57" s="9">
        <f>SUM(F51:F56)</f>
        <v>0</v>
      </c>
    </row>
  </sheetData>
  <pageMargins left="0.7" right="0.7" top="0.94791666666666696" bottom="0.75" header="0.3" footer="0.3"/>
  <pageSetup scale="75" fitToHeight="2" orientation="landscape" r:id="rId1"/>
  <headerFooter>
    <oddHeader>&amp;RPADD Solicitation for Offers - Big K Site
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opLeftCell="A39" workbookViewId="0">
      <selection activeCell="C62" sqref="C62"/>
    </sheetView>
  </sheetViews>
  <sheetFormatPr defaultRowHeight="15" x14ac:dyDescent="0.25"/>
  <cols>
    <col min="1" max="1" width="47.42578125" customWidth="1"/>
    <col min="2" max="2" width="15.85546875" customWidth="1"/>
    <col min="3" max="3" width="13.28515625" customWidth="1"/>
    <col min="4" max="4" width="13.140625" customWidth="1"/>
    <col min="5" max="11" width="12.7109375" bestFit="1" customWidth="1"/>
    <col min="12" max="12" width="17.7109375" customWidth="1"/>
  </cols>
  <sheetData>
    <row r="1" spans="1:12" x14ac:dyDescent="0.25">
      <c r="A1" s="37" t="s">
        <v>281</v>
      </c>
    </row>
    <row r="2" spans="1:12" x14ac:dyDescent="0.25">
      <c r="B2" s="7" t="s">
        <v>108</v>
      </c>
      <c r="C2" s="7" t="s">
        <v>26</v>
      </c>
      <c r="D2" s="7" t="s">
        <v>27</v>
      </c>
      <c r="E2" s="7" t="s">
        <v>28</v>
      </c>
      <c r="F2" s="7" t="s">
        <v>29</v>
      </c>
      <c r="G2" s="7" t="s">
        <v>30</v>
      </c>
      <c r="H2" s="7" t="s">
        <v>31</v>
      </c>
      <c r="I2" s="7" t="s">
        <v>32</v>
      </c>
      <c r="J2" s="7" t="s">
        <v>33</v>
      </c>
      <c r="K2" s="7" t="s">
        <v>34</v>
      </c>
      <c r="L2" s="7" t="s">
        <v>35</v>
      </c>
    </row>
    <row r="3" spans="1:12" x14ac:dyDescent="0.25">
      <c r="A3" s="3" t="s">
        <v>115</v>
      </c>
    </row>
    <row r="4" spans="1:12" x14ac:dyDescent="0.25">
      <c r="A4" t="s">
        <v>99</v>
      </c>
      <c r="B4" s="19">
        <v>1</v>
      </c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x14ac:dyDescent="0.25">
      <c r="A5" t="s">
        <v>100</v>
      </c>
      <c r="B5" s="19">
        <f>-('5 Acq. &amp; Development Costs'!D73+'5 Acq. &amp; Development Costs'!D89+'5 Acq. &amp; Development Costs'!D99+'5 Acq. &amp; Development Costs'!D101)</f>
        <v>-4</v>
      </c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2" x14ac:dyDescent="0.25">
      <c r="A6" t="s">
        <v>101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9">
        <v>1</v>
      </c>
    </row>
    <row r="7" spans="1:12" x14ac:dyDescent="0.25">
      <c r="A7" t="s">
        <v>102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9">
        <v>-1</v>
      </c>
    </row>
    <row r="8" spans="1:12" x14ac:dyDescent="0.25">
      <c r="A8" t="s">
        <v>103</v>
      </c>
      <c r="C8" s="18"/>
      <c r="D8" s="18"/>
      <c r="E8" s="18"/>
      <c r="F8" s="18"/>
      <c r="G8" s="18"/>
      <c r="H8" s="18"/>
      <c r="I8" s="18"/>
      <c r="J8" s="18"/>
      <c r="K8" s="18"/>
    </row>
    <row r="9" spans="1:12" x14ac:dyDescent="0.25">
      <c r="A9" t="s">
        <v>104</v>
      </c>
      <c r="C9" s="18"/>
      <c r="D9" s="18"/>
      <c r="E9" s="18"/>
      <c r="F9" s="18"/>
      <c r="G9" s="18"/>
      <c r="H9" s="18"/>
      <c r="I9" s="18"/>
      <c r="J9" s="18"/>
      <c r="K9" s="18"/>
    </row>
    <row r="10" spans="1:12" x14ac:dyDescent="0.25">
      <c r="A10" t="s">
        <v>105</v>
      </c>
      <c r="C10" s="18"/>
      <c r="D10" s="18"/>
      <c r="E10" s="18"/>
      <c r="F10" s="18"/>
      <c r="G10" s="18"/>
      <c r="H10" s="18"/>
      <c r="I10" s="18"/>
      <c r="J10" s="18"/>
      <c r="K10" s="18"/>
    </row>
    <row r="11" spans="1:12" x14ac:dyDescent="0.25">
      <c r="A11" t="s">
        <v>106</v>
      </c>
      <c r="C11" s="18"/>
      <c r="D11" s="18"/>
      <c r="E11" s="18"/>
      <c r="F11" s="18"/>
      <c r="G11" s="18"/>
      <c r="H11" s="18"/>
      <c r="I11" s="18"/>
      <c r="J11" s="18"/>
      <c r="K11" s="18"/>
    </row>
    <row r="12" spans="1:12" x14ac:dyDescent="0.25">
      <c r="B12" s="8" t="s">
        <v>68</v>
      </c>
      <c r="C12" s="8"/>
      <c r="D12" s="8"/>
      <c r="E12" s="8"/>
      <c r="F12" s="8"/>
      <c r="G12" s="8"/>
      <c r="H12" s="8"/>
      <c r="I12" s="8"/>
      <c r="J12" s="8"/>
      <c r="K12" s="8"/>
      <c r="L12" s="8" t="s">
        <v>68</v>
      </c>
    </row>
    <row r="13" spans="1:12" x14ac:dyDescent="0.25">
      <c r="A13" t="s">
        <v>107</v>
      </c>
      <c r="B13" s="19">
        <f>SUM(B4:B12)</f>
        <v>-3</v>
      </c>
      <c r="L13" s="19">
        <f>SUM(L4:L12)</f>
        <v>0</v>
      </c>
    </row>
    <row r="15" spans="1:12" x14ac:dyDescent="0.25">
      <c r="A15" s="3" t="s">
        <v>118</v>
      </c>
    </row>
    <row r="16" spans="1:12" x14ac:dyDescent="0.25">
      <c r="A16" t="s">
        <v>109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</row>
    <row r="17" spans="1:12" x14ac:dyDescent="0.25">
      <c r="A17" t="s">
        <v>110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</row>
    <row r="18" spans="1:12" x14ac:dyDescent="0.25">
      <c r="B18" s="8"/>
      <c r="C18" s="8" t="s">
        <v>68</v>
      </c>
      <c r="D18" s="8" t="s">
        <v>68</v>
      </c>
      <c r="E18" s="8" t="s">
        <v>68</v>
      </c>
      <c r="F18" s="8" t="s">
        <v>68</v>
      </c>
      <c r="G18" s="8" t="s">
        <v>68</v>
      </c>
      <c r="H18" s="8" t="s">
        <v>68</v>
      </c>
      <c r="I18" s="8" t="s">
        <v>68</v>
      </c>
      <c r="J18" s="8" t="s">
        <v>68</v>
      </c>
      <c r="K18" s="8" t="s">
        <v>68</v>
      </c>
      <c r="L18" s="8" t="s">
        <v>68</v>
      </c>
    </row>
    <row r="19" spans="1:12" x14ac:dyDescent="0.25">
      <c r="A19" s="3" t="s">
        <v>112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</row>
    <row r="21" spans="1:12" x14ac:dyDescent="0.25">
      <c r="A21" t="s">
        <v>111</v>
      </c>
    </row>
    <row r="22" spans="1:12" x14ac:dyDescent="0.25">
      <c r="A22" t="s">
        <v>113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</row>
    <row r="23" spans="1:12" x14ac:dyDescent="0.25">
      <c r="B23" s="8"/>
      <c r="C23" s="8" t="s">
        <v>68</v>
      </c>
      <c r="D23" s="8" t="s">
        <v>68</v>
      </c>
      <c r="E23" s="8" t="s">
        <v>68</v>
      </c>
      <c r="F23" s="8" t="s">
        <v>68</v>
      </c>
      <c r="G23" s="8" t="s">
        <v>68</v>
      </c>
      <c r="H23" s="8" t="s">
        <v>68</v>
      </c>
      <c r="I23" s="8" t="s">
        <v>68</v>
      </c>
      <c r="J23" s="8" t="s">
        <v>68</v>
      </c>
      <c r="K23" s="8" t="s">
        <v>68</v>
      </c>
      <c r="L23" s="8" t="s">
        <v>68</v>
      </c>
    </row>
    <row r="24" spans="1:12" x14ac:dyDescent="0.25">
      <c r="A24" s="3" t="s">
        <v>114</v>
      </c>
      <c r="C24" s="19">
        <f t="shared" ref="C24:L24" si="0">SUM(C22:C23)</f>
        <v>0</v>
      </c>
      <c r="D24" s="19">
        <f t="shared" si="0"/>
        <v>0</v>
      </c>
      <c r="E24" s="19">
        <f t="shared" si="0"/>
        <v>0</v>
      </c>
      <c r="F24" s="19">
        <f t="shared" si="0"/>
        <v>0</v>
      </c>
      <c r="G24" s="19">
        <f t="shared" si="0"/>
        <v>0</v>
      </c>
      <c r="H24" s="19">
        <f t="shared" si="0"/>
        <v>0</v>
      </c>
      <c r="I24" s="19">
        <f t="shared" si="0"/>
        <v>0</v>
      </c>
      <c r="J24" s="19">
        <f t="shared" si="0"/>
        <v>0</v>
      </c>
      <c r="K24" s="19">
        <f t="shared" si="0"/>
        <v>0</v>
      </c>
      <c r="L24" s="19">
        <f t="shared" si="0"/>
        <v>0</v>
      </c>
    </row>
    <row r="25" spans="1:12" x14ac:dyDescent="0.25">
      <c r="B25" s="8"/>
      <c r="C25" s="8" t="s">
        <v>68</v>
      </c>
      <c r="D25" s="8" t="s">
        <v>68</v>
      </c>
      <c r="E25" s="8" t="s">
        <v>68</v>
      </c>
      <c r="F25" s="8" t="s">
        <v>68</v>
      </c>
      <c r="G25" s="8" t="s">
        <v>68</v>
      </c>
      <c r="H25" s="8" t="s">
        <v>68</v>
      </c>
      <c r="I25" s="8" t="s">
        <v>68</v>
      </c>
      <c r="J25" s="8" t="s">
        <v>68</v>
      </c>
      <c r="K25" s="8" t="s">
        <v>68</v>
      </c>
      <c r="L25" s="8" t="s">
        <v>68</v>
      </c>
    </row>
    <row r="26" spans="1:12" x14ac:dyDescent="0.25">
      <c r="A26" s="3" t="s">
        <v>116</v>
      </c>
      <c r="C26" s="19">
        <f t="shared" ref="C26:L26" si="1">C19-C24</f>
        <v>0</v>
      </c>
      <c r="D26" s="19">
        <f t="shared" si="1"/>
        <v>0</v>
      </c>
      <c r="E26" s="19">
        <f t="shared" si="1"/>
        <v>0</v>
      </c>
      <c r="F26" s="19">
        <f t="shared" si="1"/>
        <v>0</v>
      </c>
      <c r="G26" s="19">
        <f t="shared" si="1"/>
        <v>0</v>
      </c>
      <c r="H26" s="19">
        <f t="shared" si="1"/>
        <v>0</v>
      </c>
      <c r="I26" s="19">
        <f t="shared" si="1"/>
        <v>0</v>
      </c>
      <c r="J26" s="19">
        <f t="shared" si="1"/>
        <v>0</v>
      </c>
      <c r="K26" s="19">
        <f t="shared" si="1"/>
        <v>0</v>
      </c>
      <c r="L26" s="19">
        <f t="shared" si="1"/>
        <v>0</v>
      </c>
    </row>
    <row r="28" spans="1:12" x14ac:dyDescent="0.25">
      <c r="A28" s="3" t="s">
        <v>94</v>
      </c>
    </row>
    <row r="29" spans="1:12" x14ac:dyDescent="0.25">
      <c r="A29" t="s">
        <v>117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</row>
    <row r="30" spans="1:12" x14ac:dyDescent="0.25">
      <c r="B30" s="8"/>
      <c r="C30" s="8" t="s">
        <v>68</v>
      </c>
      <c r="D30" s="8" t="s">
        <v>68</v>
      </c>
      <c r="E30" s="8" t="s">
        <v>68</v>
      </c>
      <c r="F30" s="8" t="s">
        <v>68</v>
      </c>
      <c r="G30" s="8" t="s">
        <v>68</v>
      </c>
      <c r="H30" s="8" t="s">
        <v>68</v>
      </c>
      <c r="I30" s="8" t="s">
        <v>68</v>
      </c>
      <c r="J30" s="8" t="s">
        <v>68</v>
      </c>
      <c r="K30" s="8" t="s">
        <v>68</v>
      </c>
      <c r="L30" s="8" t="s">
        <v>68</v>
      </c>
    </row>
    <row r="31" spans="1:12" x14ac:dyDescent="0.25">
      <c r="A31" s="3" t="s">
        <v>119</v>
      </c>
      <c r="C31" s="19">
        <f t="shared" ref="C31:L31" si="2">SUM(C29:C30)</f>
        <v>0</v>
      </c>
      <c r="D31" s="19">
        <f t="shared" si="2"/>
        <v>0</v>
      </c>
      <c r="E31" s="19">
        <f t="shared" si="2"/>
        <v>0</v>
      </c>
      <c r="F31" s="19">
        <f t="shared" si="2"/>
        <v>0</v>
      </c>
      <c r="G31" s="19">
        <f t="shared" si="2"/>
        <v>0</v>
      </c>
      <c r="H31" s="19">
        <f t="shared" si="2"/>
        <v>0</v>
      </c>
      <c r="I31" s="19">
        <f t="shared" si="2"/>
        <v>0</v>
      </c>
      <c r="J31" s="19">
        <f t="shared" si="2"/>
        <v>0</v>
      </c>
      <c r="K31" s="19">
        <f t="shared" si="2"/>
        <v>0</v>
      </c>
      <c r="L31" s="19">
        <f t="shared" si="2"/>
        <v>0</v>
      </c>
    </row>
    <row r="32" spans="1:12" x14ac:dyDescent="0.25">
      <c r="A32" s="16"/>
      <c r="B32" s="8"/>
      <c r="C32" s="8" t="s">
        <v>68</v>
      </c>
      <c r="D32" s="8" t="s">
        <v>68</v>
      </c>
      <c r="E32" s="8" t="s">
        <v>68</v>
      </c>
      <c r="F32" s="8" t="s">
        <v>68</v>
      </c>
      <c r="G32" s="8" t="s">
        <v>68</v>
      </c>
      <c r="H32" s="8" t="s">
        <v>68</v>
      </c>
      <c r="I32" s="8" t="s">
        <v>68</v>
      </c>
      <c r="J32" s="8" t="s">
        <v>68</v>
      </c>
      <c r="K32" s="8" t="s">
        <v>68</v>
      </c>
      <c r="L32" s="8" t="s">
        <v>68</v>
      </c>
    </row>
    <row r="33" spans="1:12" x14ac:dyDescent="0.25">
      <c r="A33" s="3" t="s">
        <v>77</v>
      </c>
      <c r="C33" s="19">
        <f t="shared" ref="C33:L33" si="3">C26+C31</f>
        <v>0</v>
      </c>
      <c r="D33" s="19">
        <f t="shared" si="3"/>
        <v>0</v>
      </c>
      <c r="E33" s="19">
        <f t="shared" si="3"/>
        <v>0</v>
      </c>
      <c r="F33" s="19">
        <f t="shared" si="3"/>
        <v>0</v>
      </c>
      <c r="G33" s="19">
        <f t="shared" si="3"/>
        <v>0</v>
      </c>
      <c r="H33" s="19">
        <f t="shared" si="3"/>
        <v>0</v>
      </c>
      <c r="I33" s="19">
        <f t="shared" si="3"/>
        <v>0</v>
      </c>
      <c r="J33" s="19">
        <f t="shared" si="3"/>
        <v>0</v>
      </c>
      <c r="K33" s="19">
        <f t="shared" si="3"/>
        <v>0</v>
      </c>
      <c r="L33" s="19">
        <f t="shared" si="3"/>
        <v>0</v>
      </c>
    </row>
    <row r="35" spans="1:12" x14ac:dyDescent="0.25">
      <c r="A35" s="3" t="s">
        <v>95</v>
      </c>
    </row>
    <row r="36" spans="1:12" x14ac:dyDescent="0.25">
      <c r="A36" t="s">
        <v>120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</row>
    <row r="37" spans="1:12" x14ac:dyDescent="0.25">
      <c r="B37" s="8"/>
      <c r="C37" s="8" t="s">
        <v>68</v>
      </c>
      <c r="D37" s="8" t="s">
        <v>68</v>
      </c>
      <c r="E37" s="8" t="s">
        <v>68</v>
      </c>
      <c r="F37" s="8" t="s">
        <v>68</v>
      </c>
      <c r="G37" s="8" t="s">
        <v>68</v>
      </c>
      <c r="H37" s="8" t="s">
        <v>68</v>
      </c>
      <c r="I37" s="8" t="s">
        <v>68</v>
      </c>
      <c r="J37" s="8" t="s">
        <v>68</v>
      </c>
      <c r="K37" s="8" t="s">
        <v>68</v>
      </c>
      <c r="L37" s="8" t="s">
        <v>68</v>
      </c>
    </row>
    <row r="38" spans="1:12" x14ac:dyDescent="0.25">
      <c r="A38" s="3" t="s">
        <v>82</v>
      </c>
      <c r="C38" s="19">
        <f t="shared" ref="C38:L38" si="4">SUM(C36:C37)</f>
        <v>0</v>
      </c>
      <c r="D38" s="19">
        <f t="shared" si="4"/>
        <v>0</v>
      </c>
      <c r="E38" s="19">
        <f t="shared" si="4"/>
        <v>0</v>
      </c>
      <c r="F38" s="19">
        <f t="shared" si="4"/>
        <v>0</v>
      </c>
      <c r="G38" s="19">
        <f t="shared" si="4"/>
        <v>0</v>
      </c>
      <c r="H38" s="19">
        <f t="shared" si="4"/>
        <v>0</v>
      </c>
      <c r="I38" s="19">
        <f t="shared" si="4"/>
        <v>0</v>
      </c>
      <c r="J38" s="19">
        <f t="shared" si="4"/>
        <v>0</v>
      </c>
      <c r="K38" s="19">
        <f t="shared" si="4"/>
        <v>0</v>
      </c>
      <c r="L38" s="19">
        <f t="shared" si="4"/>
        <v>0</v>
      </c>
    </row>
    <row r="40" spans="1:12" x14ac:dyDescent="0.25">
      <c r="A40" s="3" t="s">
        <v>83</v>
      </c>
      <c r="C40" s="19">
        <f t="shared" ref="C40:L40" si="5">C33-C38</f>
        <v>0</v>
      </c>
      <c r="D40" s="19">
        <f t="shared" si="5"/>
        <v>0</v>
      </c>
      <c r="E40" s="19">
        <f t="shared" si="5"/>
        <v>0</v>
      </c>
      <c r="F40" s="19">
        <f t="shared" si="5"/>
        <v>0</v>
      </c>
      <c r="G40" s="19">
        <f t="shared" si="5"/>
        <v>0</v>
      </c>
      <c r="H40" s="19">
        <f t="shared" si="5"/>
        <v>0</v>
      </c>
      <c r="I40" s="19">
        <f t="shared" si="5"/>
        <v>0</v>
      </c>
      <c r="J40" s="19">
        <f t="shared" si="5"/>
        <v>0</v>
      </c>
      <c r="K40" s="19">
        <f t="shared" si="5"/>
        <v>0</v>
      </c>
      <c r="L40" s="19">
        <f t="shared" si="5"/>
        <v>0</v>
      </c>
    </row>
    <row r="41" spans="1:12" s="14" customFormat="1" x14ac:dyDescent="0.25">
      <c r="B41" s="7" t="s">
        <v>108</v>
      </c>
      <c r="C41" s="7" t="s">
        <v>26</v>
      </c>
      <c r="D41" s="7" t="s">
        <v>27</v>
      </c>
      <c r="E41" s="7" t="s">
        <v>28</v>
      </c>
      <c r="F41" s="7" t="s">
        <v>29</v>
      </c>
      <c r="G41" s="7" t="s">
        <v>30</v>
      </c>
      <c r="H41" s="7" t="s">
        <v>31</v>
      </c>
      <c r="I41" s="7" t="s">
        <v>32</v>
      </c>
      <c r="J41" s="7" t="s">
        <v>33</v>
      </c>
      <c r="K41" s="7" t="s">
        <v>34</v>
      </c>
      <c r="L41" s="7" t="s">
        <v>35</v>
      </c>
    </row>
    <row r="42" spans="1:12" x14ac:dyDescent="0.25">
      <c r="A42" s="3" t="s">
        <v>45</v>
      </c>
    </row>
    <row r="43" spans="1:12" x14ac:dyDescent="0.25">
      <c r="A43" t="s">
        <v>121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</row>
    <row r="44" spans="1:12" x14ac:dyDescent="0.25">
      <c r="B44" s="8"/>
      <c r="C44" s="8" t="s">
        <v>68</v>
      </c>
      <c r="D44" s="8" t="s">
        <v>68</v>
      </c>
      <c r="E44" s="8" t="s">
        <v>68</v>
      </c>
      <c r="F44" s="8" t="s">
        <v>68</v>
      </c>
      <c r="G44" s="8" t="s">
        <v>68</v>
      </c>
      <c r="H44" s="8" t="s">
        <v>68</v>
      </c>
      <c r="I44" s="8" t="s">
        <v>68</v>
      </c>
      <c r="J44" s="8" t="s">
        <v>68</v>
      </c>
      <c r="K44" s="8" t="s">
        <v>68</v>
      </c>
      <c r="L44" s="8" t="s">
        <v>68</v>
      </c>
    </row>
    <row r="45" spans="1:12" x14ac:dyDescent="0.25">
      <c r="A45" s="3" t="s">
        <v>122</v>
      </c>
      <c r="C45" s="19">
        <f t="shared" ref="C45:L45" si="6">SUM(C43:C44)</f>
        <v>0</v>
      </c>
      <c r="D45" s="19">
        <f t="shared" si="6"/>
        <v>0</v>
      </c>
      <c r="E45" s="19">
        <f t="shared" si="6"/>
        <v>0</v>
      </c>
      <c r="F45" s="19">
        <f t="shared" si="6"/>
        <v>0</v>
      </c>
      <c r="G45" s="19">
        <f t="shared" si="6"/>
        <v>0</v>
      </c>
      <c r="H45" s="19">
        <f t="shared" si="6"/>
        <v>0</v>
      </c>
      <c r="I45" s="19">
        <f t="shared" si="6"/>
        <v>0</v>
      </c>
      <c r="J45" s="19">
        <f t="shared" si="6"/>
        <v>0</v>
      </c>
      <c r="K45" s="19">
        <f t="shared" si="6"/>
        <v>0</v>
      </c>
      <c r="L45" s="19">
        <f t="shared" si="6"/>
        <v>0</v>
      </c>
    </row>
    <row r="46" spans="1:12" x14ac:dyDescent="0.25">
      <c r="B46" s="8"/>
      <c r="C46" s="8" t="s">
        <v>68</v>
      </c>
      <c r="D46" s="8" t="s">
        <v>68</v>
      </c>
      <c r="E46" s="8" t="s">
        <v>68</v>
      </c>
      <c r="F46" s="8" t="s">
        <v>68</v>
      </c>
      <c r="G46" s="8" t="s">
        <v>68</v>
      </c>
      <c r="H46" s="8" t="s">
        <v>68</v>
      </c>
      <c r="I46" s="8" t="s">
        <v>68</v>
      </c>
      <c r="J46" s="8" t="s">
        <v>68</v>
      </c>
      <c r="K46" s="8" t="s">
        <v>68</v>
      </c>
      <c r="L46" s="8" t="s">
        <v>68</v>
      </c>
    </row>
    <row r="47" spans="1:12" x14ac:dyDescent="0.25">
      <c r="A47" t="s">
        <v>123</v>
      </c>
      <c r="B47" s="19">
        <f>B13</f>
        <v>-3</v>
      </c>
      <c r="C47" s="19">
        <f t="shared" ref="C47:K47" si="7">C40-C45</f>
        <v>0</v>
      </c>
      <c r="D47" s="19">
        <f t="shared" si="7"/>
        <v>0</v>
      </c>
      <c r="E47" s="19">
        <f t="shared" si="7"/>
        <v>0</v>
      </c>
      <c r="F47" s="19">
        <f t="shared" si="7"/>
        <v>0</v>
      </c>
      <c r="G47" s="19">
        <f t="shared" si="7"/>
        <v>0</v>
      </c>
      <c r="H47" s="19">
        <f t="shared" si="7"/>
        <v>0</v>
      </c>
      <c r="I47" s="19">
        <f t="shared" si="7"/>
        <v>0</v>
      </c>
      <c r="J47" s="19">
        <f t="shared" si="7"/>
        <v>0</v>
      </c>
      <c r="K47" s="19">
        <f t="shared" si="7"/>
        <v>0</v>
      </c>
      <c r="L47" s="19">
        <f>L13+L40-L45</f>
        <v>0</v>
      </c>
    </row>
    <row r="49" spans="1:12" x14ac:dyDescent="0.25">
      <c r="A49" t="s">
        <v>124</v>
      </c>
      <c r="C49" s="17">
        <f>C47/-$B$47</f>
        <v>0</v>
      </c>
      <c r="D49" s="17">
        <f t="shared" ref="D49:L49" si="8">D47/-$B$47</f>
        <v>0</v>
      </c>
      <c r="E49" s="17">
        <f t="shared" si="8"/>
        <v>0</v>
      </c>
      <c r="F49" s="17">
        <f t="shared" si="8"/>
        <v>0</v>
      </c>
      <c r="G49" s="17">
        <f t="shared" si="8"/>
        <v>0</v>
      </c>
      <c r="H49" s="17">
        <f t="shared" si="8"/>
        <v>0</v>
      </c>
      <c r="I49" s="17">
        <f t="shared" si="8"/>
        <v>0</v>
      </c>
      <c r="J49" s="17">
        <f t="shared" si="8"/>
        <v>0</v>
      </c>
      <c r="K49" s="17">
        <f t="shared" si="8"/>
        <v>0</v>
      </c>
      <c r="L49" s="17">
        <f t="shared" si="8"/>
        <v>0</v>
      </c>
    </row>
    <row r="50" spans="1:12" x14ac:dyDescent="0.25">
      <c r="A50" t="s">
        <v>125</v>
      </c>
      <c r="B50" s="20" t="e">
        <f>IRR(B47:L47,0.09)</f>
        <v>#NUM!</v>
      </c>
    </row>
    <row r="52" spans="1:12" x14ac:dyDescent="0.25">
      <c r="A52" t="s">
        <v>126</v>
      </c>
    </row>
    <row r="53" spans="1:12" x14ac:dyDescent="0.25">
      <c r="A53" t="s">
        <v>127</v>
      </c>
      <c r="B53" s="12">
        <v>0.01</v>
      </c>
      <c r="C53" s="12">
        <v>0.01</v>
      </c>
      <c r="D53" s="12">
        <v>0.01</v>
      </c>
    </row>
    <row r="54" spans="1:12" x14ac:dyDescent="0.25">
      <c r="A54" t="s">
        <v>128</v>
      </c>
      <c r="B54" s="21">
        <f>NPV(B53,$B$47:$L$47)</f>
        <v>-2.9702970297029703</v>
      </c>
      <c r="C54" s="21">
        <f t="shared" ref="C54:D54" si="9">NPV(C53,$B$47:$L$47)</f>
        <v>-2.9702970297029703</v>
      </c>
      <c r="D54" s="21">
        <f t="shared" si="9"/>
        <v>-2.9702970297029703</v>
      </c>
    </row>
    <row r="56" spans="1:12" x14ac:dyDescent="0.25">
      <c r="A56" t="s">
        <v>129</v>
      </c>
    </row>
    <row r="57" spans="1:12" x14ac:dyDescent="0.25">
      <c r="A57" s="37" t="s">
        <v>280</v>
      </c>
      <c r="B57" s="19">
        <v>60</v>
      </c>
    </row>
    <row r="58" spans="1:12" x14ac:dyDescent="0.25">
      <c r="A58" t="s">
        <v>130</v>
      </c>
      <c r="C58" s="19">
        <v>-1</v>
      </c>
      <c r="D58" s="19">
        <v>-1</v>
      </c>
      <c r="E58" s="19">
        <v>-1</v>
      </c>
      <c r="F58" s="19">
        <v>-1</v>
      </c>
      <c r="G58" s="19">
        <v>-1</v>
      </c>
      <c r="H58" s="19">
        <v>-1</v>
      </c>
      <c r="I58" s="19">
        <v>-1</v>
      </c>
      <c r="J58" s="19">
        <v>-1</v>
      </c>
      <c r="K58" s="19">
        <v>-1</v>
      </c>
      <c r="L58" s="19">
        <v>-1</v>
      </c>
    </row>
    <row r="59" spans="1:12" x14ac:dyDescent="0.25">
      <c r="A59" t="s">
        <v>131</v>
      </c>
      <c r="C59" s="19"/>
      <c r="D59" s="19"/>
      <c r="E59" s="19"/>
      <c r="F59" s="19"/>
      <c r="G59" s="19"/>
      <c r="H59" s="19"/>
      <c r="I59" s="19"/>
      <c r="J59" s="19"/>
      <c r="K59" s="19"/>
      <c r="L59" s="19">
        <v>-5</v>
      </c>
    </row>
    <row r="61" spans="1:12" x14ac:dyDescent="0.25">
      <c r="A61" t="s">
        <v>132</v>
      </c>
      <c r="B61" s="19">
        <f>B47+B57</f>
        <v>57</v>
      </c>
      <c r="C61" s="19">
        <f>C47+C58</f>
        <v>-1</v>
      </c>
      <c r="D61" s="19">
        <f t="shared" ref="D61:K61" si="10">D47+D58</f>
        <v>-1</v>
      </c>
      <c r="E61" s="19">
        <f t="shared" si="10"/>
        <v>-1</v>
      </c>
      <c r="F61" s="19">
        <f t="shared" si="10"/>
        <v>-1</v>
      </c>
      <c r="G61" s="19">
        <f t="shared" si="10"/>
        <v>-1</v>
      </c>
      <c r="H61" s="19">
        <f t="shared" si="10"/>
        <v>-1</v>
      </c>
      <c r="I61" s="19">
        <f t="shared" si="10"/>
        <v>-1</v>
      </c>
      <c r="J61" s="19">
        <f t="shared" si="10"/>
        <v>-1</v>
      </c>
      <c r="K61" s="19">
        <f t="shared" si="10"/>
        <v>-1</v>
      </c>
      <c r="L61" s="19">
        <f>L47+L58+L59</f>
        <v>-6</v>
      </c>
    </row>
    <row r="62" spans="1:12" x14ac:dyDescent="0.25">
      <c r="A62" t="s">
        <v>133</v>
      </c>
      <c r="C62" s="20">
        <f>C61/-$B$61</f>
        <v>1.7543859649122806E-2</v>
      </c>
      <c r="D62" s="20">
        <f t="shared" ref="D62:L62" si="11">D61/-$B$61</f>
        <v>1.7543859649122806E-2</v>
      </c>
      <c r="E62" s="20">
        <f t="shared" si="11"/>
        <v>1.7543859649122806E-2</v>
      </c>
      <c r="F62" s="20">
        <f t="shared" si="11"/>
        <v>1.7543859649122806E-2</v>
      </c>
      <c r="G62" s="20">
        <f t="shared" si="11"/>
        <v>1.7543859649122806E-2</v>
      </c>
      <c r="H62" s="20">
        <f t="shared" si="11"/>
        <v>1.7543859649122806E-2</v>
      </c>
      <c r="I62" s="20">
        <f t="shared" si="11"/>
        <v>1.7543859649122806E-2</v>
      </c>
      <c r="J62" s="20">
        <f t="shared" si="11"/>
        <v>1.7543859649122806E-2</v>
      </c>
      <c r="K62" s="20">
        <f t="shared" si="11"/>
        <v>1.7543859649122806E-2</v>
      </c>
      <c r="L62" s="20">
        <f t="shared" si="11"/>
        <v>0.10526315789473684</v>
      </c>
    </row>
    <row r="63" spans="1:12" x14ac:dyDescent="0.25">
      <c r="A63" t="s">
        <v>134</v>
      </c>
      <c r="B63" s="20"/>
    </row>
    <row r="65" spans="1:12" x14ac:dyDescent="0.25">
      <c r="A65" t="s">
        <v>135</v>
      </c>
      <c r="B65" s="20"/>
    </row>
    <row r="66" spans="1:12" x14ac:dyDescent="0.25">
      <c r="A66" t="s">
        <v>136</v>
      </c>
      <c r="C66" s="22">
        <f>C47/-C58</f>
        <v>0</v>
      </c>
      <c r="D66" s="22">
        <f t="shared" ref="D66:L66" si="12">D47/-D58</f>
        <v>0</v>
      </c>
      <c r="E66" s="22">
        <f t="shared" si="12"/>
        <v>0</v>
      </c>
      <c r="F66" s="22">
        <f t="shared" si="12"/>
        <v>0</v>
      </c>
      <c r="G66" s="22">
        <f t="shared" si="12"/>
        <v>0</v>
      </c>
      <c r="H66" s="22">
        <f t="shared" si="12"/>
        <v>0</v>
      </c>
      <c r="I66" s="22">
        <f t="shared" si="12"/>
        <v>0</v>
      </c>
      <c r="J66" s="22">
        <f t="shared" si="12"/>
        <v>0</v>
      </c>
      <c r="K66" s="22">
        <f t="shared" si="12"/>
        <v>0</v>
      </c>
      <c r="L66" s="22">
        <f t="shared" si="12"/>
        <v>0</v>
      </c>
    </row>
    <row r="68" spans="1:12" x14ac:dyDescent="0.25">
      <c r="A68" s="14" t="s">
        <v>230</v>
      </c>
      <c r="B68" s="17"/>
    </row>
    <row r="69" spans="1:12" x14ac:dyDescent="0.25">
      <c r="A69" s="14" t="s">
        <v>231</v>
      </c>
      <c r="B69" s="19"/>
    </row>
  </sheetData>
  <pageMargins left="0.7" right="0.7" top="0.94791666666666696" bottom="0.75" header="0.3" footer="0.3"/>
  <pageSetup scale="63" fitToHeight="3" orientation="landscape" r:id="rId1"/>
  <headerFooter>
    <oddHeader>&amp;RPADD Solicitation for Offers - Big K Site
&amp;A</oddHeader>
  </headerFooter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Instructions</vt:lpstr>
      <vt:lpstr>1 Proj. Identification Summary</vt:lpstr>
      <vt:lpstr>2 Development Schedule</vt:lpstr>
      <vt:lpstr>3 Commercial Tenant Assumptions</vt:lpstr>
      <vt:lpstr>3A Comm Ten. Assumpts., Cont'd</vt:lpstr>
      <vt:lpstr>4 Commercial Pro Forma</vt:lpstr>
      <vt:lpstr>5 Acq. &amp; Development Costs</vt:lpstr>
      <vt:lpstr>6 Sources and Uses</vt:lpstr>
      <vt:lpstr>7 Cash Flow Analysis</vt:lpstr>
      <vt:lpstr>8 Summary of Projects</vt:lpstr>
      <vt:lpstr>'8 Summary of Projects'!Print_Area</vt:lpstr>
      <vt:lpstr>'4 Commercial Pro Forma'!Print_Titles</vt:lpstr>
    </vt:vector>
  </TitlesOfParts>
  <Company>dhcd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DeniseLJohnson</dc:creator>
  <cp:lastModifiedBy>ServUS</cp:lastModifiedBy>
  <cp:lastPrinted>2012-03-01T17:33:28Z</cp:lastPrinted>
  <dcterms:created xsi:type="dcterms:W3CDTF">2012-01-31T19:41:06Z</dcterms:created>
  <dcterms:modified xsi:type="dcterms:W3CDTF">2012-06-08T12:21:39Z</dcterms:modified>
</cp:coreProperties>
</file>